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hildren's and Home Management Services\Business Supports\CCSS\Wage Enhancement\2022\Website and new operators\"/>
    </mc:Choice>
  </mc:AlternateContent>
  <xr:revisionPtr revIDLastSave="0" documentId="13_ncr:1_{8027CF8D-C717-43C4-9B68-57D1AC1CEA64}" xr6:coauthVersionLast="41" xr6:coauthVersionMax="41" xr10:uidLastSave="{00000000-0000-0000-0000-000000000000}"/>
  <bookViews>
    <workbookView xWindow="-120" yWindow="-120" windowWidth="29040" windowHeight="15840" activeTab="2" xr2:uid="{00000000-000D-0000-FFFF-FFFF00000000}"/>
  </bookViews>
  <sheets>
    <sheet name="Instructions WEG Home Visitor" sheetId="13" r:id="rId1"/>
    <sheet name="Fee Stabilization" sheetId="6" state="hidden" r:id="rId2"/>
    <sheet name="WEG Home Visitor " sheetId="14" r:id="rId3"/>
    <sheet name="HCCEG Instructions" sheetId="12" r:id="rId4"/>
    <sheet name="HCCEG Application" sheetId="1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Dist_Values" localSheetId="0" hidden="1">[1]backup!#REF!</definedName>
    <definedName name="_Dist_Values" localSheetId="2" hidden="1">[1]backup!#REF!</definedName>
    <definedName name="_Dist_Values" hidden="1">[1]backup!#REF!</definedName>
    <definedName name="_Fill" localSheetId="0" hidden="1">[1]backup!#REF!</definedName>
    <definedName name="_Fill" localSheetId="2" hidden="1">[1]backup!#REF!</definedName>
    <definedName name="_Fill" hidden="1">[1]backup!#REF!</definedName>
    <definedName name="_xlnm._FilterDatabase" localSheetId="1" hidden="1">'Fee Stabilization'!$A$29:$E$33</definedName>
    <definedName name="_xlnm._FilterDatabase" localSheetId="4" hidden="1">'HCCEG Application'!$A$31:$N$136</definedName>
    <definedName name="_xlnm._FilterDatabase" localSheetId="2" hidden="1">'WEG Home Visitor '!$F$21:$T$21</definedName>
    <definedName name="_Key1" localSheetId="0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hidden="1">#REF!</definedName>
    <definedName name="_Key2016" localSheetId="0" hidden="1">#REF!</definedName>
    <definedName name="_Key2016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ddress1" localSheetId="0">#REF!</definedName>
    <definedName name="Address1">#REF!</definedName>
    <definedName name="Address2" localSheetId="0">#REF!</definedName>
    <definedName name="Address2">#REF!</definedName>
    <definedName name="agree">'[2]Funding Submissions'!$B$3:$AE$90</definedName>
    <definedName name="approved" localSheetId="0">#REF!</definedName>
    <definedName name="approved">#REF!</definedName>
    <definedName name="Calc">'[3]2013 Calc Single'!$A$5:$K$67</definedName>
    <definedName name="change" localSheetId="0">#REF!</definedName>
    <definedName name="change">#REF!</definedName>
    <definedName name="check" localSheetId="0">#REF!</definedName>
    <definedName name="check">#REF!</definedName>
    <definedName name="City" localSheetId="0">#REF!</definedName>
    <definedName name="City">#REF!</definedName>
    <definedName name="Data2" localSheetId="0">#REF!</definedName>
    <definedName name="Data2">#REF!</definedName>
    <definedName name="DOG">'[4]Calcuation by HO'!$K$1</definedName>
    <definedName name="eml">[5]Registration!$D$3:$E$216</definedName>
    <definedName name="EndRow" localSheetId="0">#REF!</definedName>
    <definedName name="EndRow">#REF!</definedName>
    <definedName name="final">[6]Approval!$C$4:$K$82</definedName>
    <definedName name="FirstName" localSheetId="0">#REF!</definedName>
    <definedName name="FirstName">#REF!</definedName>
    <definedName name="FTE">'[7]HO FTE'!$A$4:$H$81</definedName>
    <definedName name="gog" localSheetId="0">#REF!</definedName>
    <definedName name="gog">#REF!</definedName>
    <definedName name="HeadOffice" localSheetId="0">#REF!</definedName>
    <definedName name="HeadOffice">#REF!</definedName>
    <definedName name="HelpRange" localSheetId="0">#REF!</definedName>
    <definedName name="HelpRange">#REF!</definedName>
    <definedName name="HO" localSheetId="0">#REF!</definedName>
    <definedName name="HO">#REF!</definedName>
    <definedName name="HOSUM">'[8]calc HO sum'!$B$4:$L$82</definedName>
    <definedName name="Increase">'[9]In Year Increase'!$A$7:$D$48</definedName>
    <definedName name="input" localSheetId="0">#REF!</definedName>
    <definedName name="input">#REF!</definedName>
    <definedName name="LastName" localSheetId="0">#REF!</definedName>
    <definedName name="LastName">#REF!</definedName>
    <definedName name="lasty">'[10]funding tab'!$B$4:$AD$90</definedName>
    <definedName name="lastyear">'[11]2014'!$B$3:$H$83</definedName>
    <definedName name="LegalName" localSheetId="0">#REF!</definedName>
    <definedName name="LegalName">#REF!</definedName>
    <definedName name="Licensed_Capacity_Niagara">[12]Licensed_Capacity_Hamilton!#REF!</definedName>
    <definedName name="login">[5]Invitations!$D$3:$E$171</definedName>
    <definedName name="mcalc">'[3]2013 Calc Multi'!$B$159:$K$175</definedName>
    <definedName name="mit" localSheetId="0">#REF!</definedName>
    <definedName name="mit">#REF!</definedName>
    <definedName name="mod2iii">'[8]Model 2'!$A$5:$H$80</definedName>
    <definedName name="model1">'[8]Model 1 '!$A$4:$P$80</definedName>
    <definedName name="multi" localSheetId="0">#REF!</definedName>
    <definedName name="multi">#REF!</definedName>
    <definedName name="novincrease">'[13]In Year Increase'!$A$7:$C$83</definedName>
    <definedName name="of_Permanent_Positions_employed" localSheetId="0">#REF!</definedName>
    <definedName name="of_Permanent_Positions_employed">#REF!</definedName>
    <definedName name="PASSWORD" localSheetId="0">#REF!</definedName>
    <definedName name="PASSWORD">#REF!</definedName>
    <definedName name="point">'[4]Calcuation by HO'!$L$2</definedName>
    <definedName name="Preview" localSheetId="0">#REF!</definedName>
    <definedName name="Preview">#REF!</definedName>
    <definedName name="_xlnm.Print_Area" localSheetId="4">'HCCEG Application'!$B$2:$O$153</definedName>
    <definedName name="_xlnm.Print_Area" localSheetId="0">'Instructions WEG Home Visitor'!$A$5:$L$90</definedName>
    <definedName name="_xlnm.Print_Area" localSheetId="2">'WEG Home Visitor '!$B$1:$T$60</definedName>
    <definedName name="re_aproved" localSheetId="0">#REF!</definedName>
    <definedName name="re_aproved">#REF!</definedName>
    <definedName name="recalc">'[14]SP Revised'!$A$4:$J$82</definedName>
    <definedName name="RecNum" localSheetId="0">#REF!</definedName>
    <definedName name="RecNum">#REF!</definedName>
    <definedName name="reg">[5]Registration!$C$3:$D$215</definedName>
    <definedName name="review">[3]Review!$B$5:$V$88</definedName>
    <definedName name="RowIndex" localSheetId="0">#REF!</definedName>
    <definedName name="RowIndex">#REF!</definedName>
    <definedName name="ServiceType" localSheetId="0">#REF!</definedName>
    <definedName name="ServiceType">#REF!</definedName>
    <definedName name="sitefte" localSheetId="0">#REF!</definedName>
    <definedName name="sitefte">#REF!</definedName>
    <definedName name="SPF">[15]SPCalc!$A$4:$H$81</definedName>
    <definedName name="staff">[16]All!$C$5:$N$195</definedName>
    <definedName name="StartRow" localSheetId="0">#REF!</definedName>
    <definedName name="StartRow">#REF!</definedName>
    <definedName name="State" localSheetId="0">#REF!</definedName>
    <definedName name="State">#REF!</definedName>
    <definedName name="tot">'[17]total 2015'!$A$3:$F$79</definedName>
    <definedName name="U_Legal">'[18]All Data'!$A$2:$A$79</definedName>
    <definedName name="ward">[19]Ward!$C$2:$E$199</definedName>
    <definedName name="wi">'[8]WI Calc'!$B$3:$I$78</definedName>
    <definedName name="WSCALC">'[20]R076 HO'!$A$5:$F$76</definedName>
    <definedName name="xxx" localSheetId="0">#REF!</definedName>
    <definedName name="xxx">#REF!</definedName>
    <definedName name="Zip" localSheetId="0">#REF!</definedName>
    <definedName name="Zi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3" i="14" l="1"/>
  <c r="O24" i="14"/>
  <c r="O25" i="14"/>
  <c r="O26" i="14"/>
  <c r="O27" i="14"/>
  <c r="O28" i="14"/>
  <c r="O29" i="14"/>
  <c r="O30" i="14"/>
  <c r="O31" i="14"/>
  <c r="O22" i="14"/>
  <c r="P23" i="14" l="1"/>
  <c r="R23" i="14" s="1"/>
  <c r="P24" i="14"/>
  <c r="R24" i="14" s="1"/>
  <c r="P25" i="14"/>
  <c r="P26" i="14"/>
  <c r="P27" i="14"/>
  <c r="R27" i="14" s="1"/>
  <c r="P28" i="14"/>
  <c r="R28" i="14" s="1"/>
  <c r="P29" i="14"/>
  <c r="R29" i="14" s="1"/>
  <c r="P30" i="14"/>
  <c r="P31" i="14"/>
  <c r="P22" i="14"/>
  <c r="R22" i="14" s="1"/>
  <c r="AA26" i="14"/>
  <c r="AA28" i="14"/>
  <c r="AA29" i="14"/>
  <c r="AA22" i="14"/>
  <c r="A24" i="14"/>
  <c r="AA27" i="14"/>
  <c r="A29" i="14"/>
  <c r="AB27" i="14"/>
  <c r="AA32" i="14"/>
  <c r="Z32" i="14"/>
  <c r="Z31" i="14"/>
  <c r="Z30" i="14"/>
  <c r="A30" i="14"/>
  <c r="Z29" i="14"/>
  <c r="Z28" i="14"/>
  <c r="A28" i="14"/>
  <c r="Z27" i="14"/>
  <c r="A27" i="14"/>
  <c r="Z26" i="14"/>
  <c r="A26" i="14"/>
  <c r="Z25" i="14"/>
  <c r="A25" i="14"/>
  <c r="Z24" i="14"/>
  <c r="Z23" i="14"/>
  <c r="A23" i="14"/>
  <c r="Z22" i="14"/>
  <c r="A22" i="14"/>
  <c r="AB26" i="14" l="1"/>
  <c r="R26" i="14"/>
  <c r="S26" i="14" s="1"/>
  <c r="AB31" i="14"/>
  <c r="R31" i="14"/>
  <c r="AB25" i="14"/>
  <c r="R25" i="14"/>
  <c r="AB30" i="14"/>
  <c r="R30" i="14"/>
  <c r="AA31" i="14"/>
  <c r="AA25" i="14"/>
  <c r="AA30" i="14"/>
  <c r="AA23" i="14"/>
  <c r="S23" i="14"/>
  <c r="Q23" i="14" s="1"/>
  <c r="AC23" i="14" s="1"/>
  <c r="A31" i="14"/>
  <c r="AA24" i="14"/>
  <c r="S30" i="14"/>
  <c r="S25" i="14"/>
  <c r="S28" i="14"/>
  <c r="T28" i="14" s="1"/>
  <c r="S24" i="14"/>
  <c r="Q24" i="14" s="1"/>
  <c r="AC24" i="14" s="1"/>
  <c r="S27" i="14"/>
  <c r="T27" i="14" s="1"/>
  <c r="S29" i="14"/>
  <c r="Q29" i="14" s="1"/>
  <c r="AC29" i="14" s="1"/>
  <c r="AB28" i="14"/>
  <c r="AB23" i="14"/>
  <c r="AB29" i="14"/>
  <c r="AB24" i="14"/>
  <c r="AB22" i="14"/>
  <c r="Q25" i="14" l="1"/>
  <c r="AC25" i="14" s="1"/>
  <c r="Q30" i="14"/>
  <c r="AC30" i="14" s="1"/>
  <c r="Q26" i="14"/>
  <c r="AC26" i="14" s="1"/>
  <c r="T29" i="14"/>
  <c r="T24" i="14"/>
  <c r="Q28" i="14"/>
  <c r="AC28" i="14" s="1"/>
  <c r="T23" i="14"/>
  <c r="S31" i="14"/>
  <c r="T31" i="14" s="1"/>
  <c r="Q27" i="14"/>
  <c r="AC27" i="14" s="1"/>
  <c r="T26" i="14"/>
  <c r="T25" i="14"/>
  <c r="S22" i="14"/>
  <c r="T30" i="14"/>
  <c r="R36" i="14"/>
  <c r="R37" i="14" s="1"/>
  <c r="R39" i="14"/>
  <c r="R40" i="14" s="1"/>
  <c r="Q31" i="14" l="1"/>
  <c r="AC31" i="14" s="1"/>
  <c r="R41" i="14"/>
  <c r="S39" i="14"/>
  <c r="S36" i="14"/>
  <c r="Q22" i="14"/>
  <c r="T22" i="14"/>
  <c r="AC22" i="14" l="1"/>
  <c r="Q36" i="14"/>
  <c r="Q37" i="14" s="1"/>
  <c r="Q39" i="14"/>
  <c r="Q40" i="14" s="1"/>
  <c r="T36" i="14"/>
  <c r="S37" i="14"/>
  <c r="T37" i="14" s="1"/>
  <c r="T39" i="14"/>
  <c r="S40" i="14"/>
  <c r="Q41" i="14" l="1"/>
  <c r="T42" i="14" s="1"/>
  <c r="T40" i="14"/>
  <c r="S41" i="14"/>
  <c r="T41" i="14" s="1"/>
  <c r="T43" i="14" l="1"/>
  <c r="L33" i="11" l="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32" i="11"/>
  <c r="K35" i="11" l="1"/>
  <c r="M32" i="11" l="1"/>
  <c r="K32" i="11"/>
  <c r="M131" i="11"/>
  <c r="K33" i="11"/>
  <c r="N131" i="11" l="1"/>
  <c r="K131" i="11"/>
  <c r="A131" i="11"/>
  <c r="M130" i="11"/>
  <c r="N130" i="11" s="1"/>
  <c r="K130" i="11"/>
  <c r="A130" i="11"/>
  <c r="M129" i="11"/>
  <c r="N129" i="11" s="1"/>
  <c r="K129" i="11"/>
  <c r="A129" i="11"/>
  <c r="M128" i="11"/>
  <c r="N128" i="11" s="1"/>
  <c r="K128" i="11"/>
  <c r="A128" i="11"/>
  <c r="M127" i="11"/>
  <c r="N127" i="11" s="1"/>
  <c r="K127" i="11"/>
  <c r="A127" i="11"/>
  <c r="M126" i="11"/>
  <c r="N126" i="11" s="1"/>
  <c r="K126" i="11"/>
  <c r="A126" i="11"/>
  <c r="M125" i="11"/>
  <c r="N125" i="11" s="1"/>
  <c r="K125" i="11"/>
  <c r="A125" i="11"/>
  <c r="M124" i="11"/>
  <c r="N124" i="11" s="1"/>
  <c r="K124" i="11"/>
  <c r="A124" i="11"/>
  <c r="M123" i="11"/>
  <c r="N123" i="11" s="1"/>
  <c r="K123" i="11"/>
  <c r="A123" i="11"/>
  <c r="M122" i="11"/>
  <c r="N122" i="11" s="1"/>
  <c r="K122" i="11"/>
  <c r="A122" i="11"/>
  <c r="M121" i="11"/>
  <c r="N121" i="11" s="1"/>
  <c r="K121" i="11"/>
  <c r="A121" i="11"/>
  <c r="M120" i="11"/>
  <c r="N120" i="11" s="1"/>
  <c r="K120" i="11"/>
  <c r="A120" i="11"/>
  <c r="M119" i="11"/>
  <c r="N119" i="11" s="1"/>
  <c r="K119" i="11"/>
  <c r="A119" i="11"/>
  <c r="M118" i="11"/>
  <c r="N118" i="11" s="1"/>
  <c r="K118" i="11"/>
  <c r="A118" i="11"/>
  <c r="M117" i="11"/>
  <c r="N117" i="11" s="1"/>
  <c r="K117" i="11"/>
  <c r="A117" i="11"/>
  <c r="M116" i="11"/>
  <c r="N116" i="11" s="1"/>
  <c r="K116" i="11"/>
  <c r="A116" i="11"/>
  <c r="M115" i="11"/>
  <c r="N115" i="11" s="1"/>
  <c r="K115" i="11"/>
  <c r="A115" i="11"/>
  <c r="M114" i="11"/>
  <c r="N114" i="11" s="1"/>
  <c r="K114" i="11"/>
  <c r="A114" i="11"/>
  <c r="M113" i="11"/>
  <c r="N113" i="11" s="1"/>
  <c r="K113" i="11"/>
  <c r="A113" i="11"/>
  <c r="M112" i="11"/>
  <c r="N112" i="11" s="1"/>
  <c r="K112" i="11"/>
  <c r="A112" i="11"/>
  <c r="M111" i="11"/>
  <c r="N111" i="11" s="1"/>
  <c r="K111" i="11"/>
  <c r="A111" i="11"/>
  <c r="M110" i="11"/>
  <c r="N110" i="11" s="1"/>
  <c r="K110" i="11"/>
  <c r="A110" i="11"/>
  <c r="M109" i="11"/>
  <c r="N109" i="11" s="1"/>
  <c r="K109" i="11"/>
  <c r="A109" i="11"/>
  <c r="M108" i="11"/>
  <c r="N108" i="11" s="1"/>
  <c r="K108" i="11"/>
  <c r="A108" i="11"/>
  <c r="M107" i="11"/>
  <c r="N107" i="11" s="1"/>
  <c r="K107" i="11"/>
  <c r="A107" i="11"/>
  <c r="M106" i="11"/>
  <c r="N106" i="11" s="1"/>
  <c r="K106" i="11"/>
  <c r="A106" i="11"/>
  <c r="M105" i="11"/>
  <c r="N105" i="11" s="1"/>
  <c r="K105" i="11"/>
  <c r="A105" i="11"/>
  <c r="M104" i="11"/>
  <c r="N104" i="11" s="1"/>
  <c r="K104" i="11"/>
  <c r="A104" i="11"/>
  <c r="M103" i="11"/>
  <c r="N103" i="11" s="1"/>
  <c r="K103" i="11"/>
  <c r="A103" i="11"/>
  <c r="M102" i="11"/>
  <c r="N102" i="11" s="1"/>
  <c r="K102" i="11"/>
  <c r="A102" i="11"/>
  <c r="M101" i="11"/>
  <c r="N101" i="11" s="1"/>
  <c r="K101" i="11"/>
  <c r="A101" i="11"/>
  <c r="M100" i="11"/>
  <c r="N100" i="11" s="1"/>
  <c r="K100" i="11"/>
  <c r="A100" i="11"/>
  <c r="M99" i="11"/>
  <c r="N99" i="11" s="1"/>
  <c r="K99" i="11"/>
  <c r="A99" i="11"/>
  <c r="M98" i="11"/>
  <c r="N98" i="11" s="1"/>
  <c r="K98" i="11"/>
  <c r="A98" i="11"/>
  <c r="M97" i="11"/>
  <c r="N97" i="11" s="1"/>
  <c r="K97" i="11"/>
  <c r="A97" i="11"/>
  <c r="M96" i="11"/>
  <c r="N96" i="11" s="1"/>
  <c r="K96" i="11"/>
  <c r="A96" i="11"/>
  <c r="M95" i="11"/>
  <c r="N95" i="11" s="1"/>
  <c r="K95" i="11"/>
  <c r="A95" i="11"/>
  <c r="M94" i="11"/>
  <c r="N94" i="11" s="1"/>
  <c r="K94" i="11"/>
  <c r="A94" i="11"/>
  <c r="M93" i="11"/>
  <c r="N93" i="11" s="1"/>
  <c r="K93" i="11"/>
  <c r="A93" i="11"/>
  <c r="M92" i="11"/>
  <c r="N92" i="11" s="1"/>
  <c r="K92" i="11"/>
  <c r="A92" i="11"/>
  <c r="M91" i="11"/>
  <c r="N91" i="11" s="1"/>
  <c r="K91" i="11"/>
  <c r="A91" i="11"/>
  <c r="M90" i="11"/>
  <c r="N90" i="11" s="1"/>
  <c r="K90" i="11"/>
  <c r="A90" i="11"/>
  <c r="M89" i="11"/>
  <c r="N89" i="11" s="1"/>
  <c r="K89" i="11"/>
  <c r="A89" i="11"/>
  <c r="M88" i="11"/>
  <c r="N88" i="11" s="1"/>
  <c r="K88" i="11"/>
  <c r="A88" i="11"/>
  <c r="M87" i="11"/>
  <c r="N87" i="11" s="1"/>
  <c r="K87" i="11"/>
  <c r="A87" i="11"/>
  <c r="M86" i="11"/>
  <c r="N86" i="11" s="1"/>
  <c r="K86" i="11"/>
  <c r="A86" i="11"/>
  <c r="M85" i="11"/>
  <c r="N85" i="11" s="1"/>
  <c r="K85" i="11"/>
  <c r="A85" i="11"/>
  <c r="M84" i="11"/>
  <c r="N84" i="11" s="1"/>
  <c r="K84" i="11"/>
  <c r="A84" i="11"/>
  <c r="M83" i="11"/>
  <c r="N83" i="11" s="1"/>
  <c r="K83" i="11"/>
  <c r="A83" i="11"/>
  <c r="M82" i="11"/>
  <c r="N82" i="11" s="1"/>
  <c r="K82" i="11"/>
  <c r="A82" i="11"/>
  <c r="M81" i="11"/>
  <c r="N81" i="11" s="1"/>
  <c r="K81" i="11"/>
  <c r="A81" i="11"/>
  <c r="M80" i="11"/>
  <c r="N80" i="11" s="1"/>
  <c r="K80" i="11"/>
  <c r="A80" i="11"/>
  <c r="M79" i="11"/>
  <c r="N79" i="11" s="1"/>
  <c r="K79" i="11"/>
  <c r="A79" i="11"/>
  <c r="M78" i="11"/>
  <c r="N78" i="11" s="1"/>
  <c r="K78" i="11"/>
  <c r="A78" i="11"/>
  <c r="M77" i="11"/>
  <c r="N77" i="11" s="1"/>
  <c r="K77" i="11"/>
  <c r="A77" i="11"/>
  <c r="M76" i="11"/>
  <c r="N76" i="11" s="1"/>
  <c r="K76" i="11"/>
  <c r="A76" i="11"/>
  <c r="M75" i="11"/>
  <c r="N75" i="11" s="1"/>
  <c r="K75" i="11"/>
  <c r="A75" i="11"/>
  <c r="M74" i="11"/>
  <c r="N74" i="11" s="1"/>
  <c r="K74" i="11"/>
  <c r="A74" i="11"/>
  <c r="M73" i="11"/>
  <c r="N73" i="11" s="1"/>
  <c r="K73" i="11"/>
  <c r="A73" i="11"/>
  <c r="M72" i="11"/>
  <c r="N72" i="11" s="1"/>
  <c r="K72" i="11"/>
  <c r="A72" i="11"/>
  <c r="M71" i="11"/>
  <c r="N71" i="11" s="1"/>
  <c r="K71" i="11"/>
  <c r="A71" i="11"/>
  <c r="M70" i="11"/>
  <c r="N70" i="11" s="1"/>
  <c r="K70" i="11"/>
  <c r="A70" i="11"/>
  <c r="M69" i="11"/>
  <c r="N69" i="11" s="1"/>
  <c r="K69" i="11"/>
  <c r="A69" i="11"/>
  <c r="M68" i="11"/>
  <c r="N68" i="11" s="1"/>
  <c r="K68" i="11"/>
  <c r="A68" i="11"/>
  <c r="M67" i="11"/>
  <c r="N67" i="11" s="1"/>
  <c r="K67" i="11"/>
  <c r="A67" i="11"/>
  <c r="M66" i="11"/>
  <c r="N66" i="11" s="1"/>
  <c r="K66" i="11"/>
  <c r="A66" i="11"/>
  <c r="M65" i="11"/>
  <c r="N65" i="11" s="1"/>
  <c r="K65" i="11"/>
  <c r="A65" i="11"/>
  <c r="M64" i="11"/>
  <c r="N64" i="11" s="1"/>
  <c r="K64" i="11"/>
  <c r="A64" i="11"/>
  <c r="M63" i="11"/>
  <c r="N63" i="11" s="1"/>
  <c r="K63" i="11"/>
  <c r="A63" i="11"/>
  <c r="M62" i="11"/>
  <c r="N62" i="11" s="1"/>
  <c r="K62" i="11"/>
  <c r="A62" i="11"/>
  <c r="M61" i="11"/>
  <c r="N61" i="11" s="1"/>
  <c r="K61" i="11"/>
  <c r="A61" i="11"/>
  <c r="M60" i="11"/>
  <c r="N60" i="11" s="1"/>
  <c r="K60" i="11"/>
  <c r="A60" i="11"/>
  <c r="M59" i="11"/>
  <c r="N59" i="11" s="1"/>
  <c r="K59" i="11"/>
  <c r="A59" i="11"/>
  <c r="M58" i="11"/>
  <c r="N58" i="11" s="1"/>
  <c r="K58" i="11"/>
  <c r="A58" i="11"/>
  <c r="M57" i="11"/>
  <c r="N57" i="11" s="1"/>
  <c r="K57" i="11"/>
  <c r="A57" i="11"/>
  <c r="M56" i="11"/>
  <c r="N56" i="11" s="1"/>
  <c r="K56" i="11"/>
  <c r="A56" i="11"/>
  <c r="M55" i="11"/>
  <c r="N55" i="11" s="1"/>
  <c r="K55" i="11"/>
  <c r="A55" i="11"/>
  <c r="M54" i="11"/>
  <c r="N54" i="11" s="1"/>
  <c r="K54" i="11"/>
  <c r="A54" i="11"/>
  <c r="M53" i="11"/>
  <c r="N53" i="11" s="1"/>
  <c r="K53" i="11"/>
  <c r="A53" i="11"/>
  <c r="M52" i="11"/>
  <c r="N52" i="11" s="1"/>
  <c r="K52" i="11"/>
  <c r="A52" i="11"/>
  <c r="M51" i="11"/>
  <c r="N51" i="11" s="1"/>
  <c r="K51" i="11"/>
  <c r="A51" i="11"/>
  <c r="M50" i="11"/>
  <c r="N50" i="11" s="1"/>
  <c r="K50" i="11"/>
  <c r="A50" i="11"/>
  <c r="M49" i="11"/>
  <c r="N49" i="11" s="1"/>
  <c r="K49" i="11"/>
  <c r="A49" i="11"/>
  <c r="M48" i="11"/>
  <c r="N48" i="11" s="1"/>
  <c r="K48" i="11"/>
  <c r="A48" i="11"/>
  <c r="M47" i="11"/>
  <c r="N47" i="11" s="1"/>
  <c r="K47" i="11"/>
  <c r="A47" i="11"/>
  <c r="M46" i="11"/>
  <c r="N46" i="11" s="1"/>
  <c r="K46" i="11"/>
  <c r="A46" i="11"/>
  <c r="M45" i="11"/>
  <c r="N45" i="11" s="1"/>
  <c r="K45" i="11"/>
  <c r="A45" i="11"/>
  <c r="M44" i="11"/>
  <c r="N44" i="11" s="1"/>
  <c r="K44" i="11"/>
  <c r="A44" i="11"/>
  <c r="M43" i="11"/>
  <c r="N43" i="11" s="1"/>
  <c r="K43" i="11"/>
  <c r="A43" i="11"/>
  <c r="M42" i="11"/>
  <c r="N42" i="11" s="1"/>
  <c r="K42" i="11"/>
  <c r="A42" i="11"/>
  <c r="M41" i="11"/>
  <c r="N41" i="11" s="1"/>
  <c r="K41" i="11"/>
  <c r="A41" i="11"/>
  <c r="M40" i="11"/>
  <c r="N40" i="11" s="1"/>
  <c r="K40" i="11"/>
  <c r="A40" i="11"/>
  <c r="M39" i="11"/>
  <c r="N39" i="11" s="1"/>
  <c r="K39" i="11"/>
  <c r="A39" i="11"/>
  <c r="M38" i="11"/>
  <c r="N38" i="11" s="1"/>
  <c r="K38" i="11"/>
  <c r="A38" i="11"/>
  <c r="M37" i="11"/>
  <c r="N37" i="11" s="1"/>
  <c r="K37" i="11"/>
  <c r="A37" i="11"/>
  <c r="M36" i="11"/>
  <c r="N36" i="11" s="1"/>
  <c r="K36" i="11"/>
  <c r="A36" i="11"/>
  <c r="M35" i="11"/>
  <c r="N35" i="11" s="1"/>
  <c r="A35" i="11"/>
  <c r="M34" i="11"/>
  <c r="K34" i="11"/>
  <c r="A34" i="11"/>
  <c r="M33" i="11"/>
  <c r="N33" i="11" s="1"/>
  <c r="A33" i="11"/>
  <c r="A32" i="11"/>
  <c r="M133" i="11" l="1"/>
  <c r="M132" i="11"/>
  <c r="N34" i="11"/>
  <c r="N132" i="11"/>
  <c r="N32" i="11"/>
  <c r="N133" i="11" s="1"/>
  <c r="M134" i="11" l="1"/>
  <c r="N135" i="11" s="1"/>
  <c r="N134" i="11"/>
  <c r="N136" i="11" l="1"/>
  <c r="H30" i="6"/>
  <c r="I30" i="6" s="1"/>
  <c r="F23" i="6"/>
  <c r="D31" i="6"/>
  <c r="D32" i="6"/>
  <c r="D33" i="6" l="1"/>
  <c r="A33" i="6"/>
  <c r="A32" i="6"/>
  <c r="A31" i="6"/>
  <c r="A30" i="6"/>
</calcChain>
</file>

<file path=xl/sharedStrings.xml><?xml version="1.0" encoding="utf-8"?>
<sst xmlns="http://schemas.openxmlformats.org/spreadsheetml/2006/main" count="284" uniqueCount="231">
  <si>
    <t>Email Address:</t>
  </si>
  <si>
    <t>Position Description</t>
  </si>
  <si>
    <t>Name:</t>
  </si>
  <si>
    <t>Phone Number:</t>
  </si>
  <si>
    <t>Eligibility Status</t>
  </si>
  <si>
    <t>Title:</t>
  </si>
  <si>
    <t>Date:</t>
  </si>
  <si>
    <t>CONTACT INFORMATION</t>
  </si>
  <si>
    <t>CERTIFICATION</t>
  </si>
  <si>
    <t>Supervisor</t>
  </si>
  <si>
    <t>% of Time in Eligible Position</t>
  </si>
  <si>
    <t>Auspice Type:</t>
  </si>
  <si>
    <t>Category</t>
  </si>
  <si>
    <t>Full</t>
  </si>
  <si>
    <t>Partial</t>
  </si>
  <si>
    <t>None</t>
  </si>
  <si>
    <t>APPROVAL</t>
  </si>
  <si>
    <t>GRAND TOTAL</t>
  </si>
  <si>
    <t># of FTE</t>
  </si>
  <si>
    <t>Salary</t>
  </si>
  <si>
    <t>Benefit</t>
  </si>
  <si>
    <t>SUB-TOTAL</t>
  </si>
  <si>
    <t>Eligibility Rate per Hour ($)</t>
  </si>
  <si>
    <t>Filter</t>
  </si>
  <si>
    <t>Total Compensation</t>
  </si>
  <si>
    <t>Total</t>
  </si>
  <si>
    <t xml:space="preserve"> Fully Eligible Positions</t>
  </si>
  <si>
    <t>Partially Eligible Positions</t>
  </si>
  <si>
    <t>SUMMARY</t>
  </si>
  <si>
    <t>WAGE ENHANCEMENT DETERMINATION</t>
  </si>
  <si>
    <t>v3</t>
  </si>
  <si>
    <t>Salary Component</t>
  </si>
  <si>
    <t>Standard work week (hours)</t>
  </si>
  <si>
    <t>FTE</t>
  </si>
  <si>
    <t xml:space="preserve">Statutory Benefit Component (17.5%) </t>
  </si>
  <si>
    <t>TOTAL</t>
  </si>
  <si>
    <t>SUPPLEMENTAL GRANT</t>
  </si>
  <si>
    <t>Supplemental Grant</t>
  </si>
  <si>
    <t xml:space="preserve">SERVICE DATA </t>
  </si>
  <si>
    <t>Number of ineligible* Home Visitors</t>
  </si>
  <si>
    <t>Home Visitor</t>
  </si>
  <si>
    <t>Total staff</t>
  </si>
  <si>
    <t>Program Staff - RECE</t>
  </si>
  <si>
    <t>*See instructions for completing form</t>
  </si>
  <si>
    <t>Detailed Breakdown of Salary Information (per hour)</t>
  </si>
  <si>
    <t>Program Staff – non-RECE</t>
  </si>
  <si>
    <t>Position - Description</t>
  </si>
  <si>
    <r>
      <t xml:space="preserve">Category                  </t>
    </r>
    <r>
      <rPr>
        <sz val="11"/>
        <rFont val="Arial"/>
        <family val="2"/>
      </rPr>
      <t>(Use Drop Box)</t>
    </r>
  </si>
  <si>
    <t>Hourly GOG-Wage Funding Rate</t>
  </si>
  <si>
    <t>Teacher - Infant Room</t>
  </si>
  <si>
    <t>AGENCY AUTHORIZED SIGNATURE(S):</t>
  </si>
  <si>
    <t xml:space="preserve">Signature:_________________________________      Date: ___________________________ </t>
  </si>
  <si>
    <t xml:space="preserve">Name:       </t>
  </si>
  <si>
    <t xml:space="preserve">Title:      </t>
  </si>
  <si>
    <t>(To be completed by City of Hamilton only)</t>
  </si>
  <si>
    <t>FEE STABILIZATION SUPPORT FUNDING APPLICATION DETAILS</t>
  </si>
  <si>
    <r>
      <rPr>
        <sz val="11"/>
        <rFont val="Arial"/>
        <family val="2"/>
      </rPr>
      <t>Base Hourly Rate</t>
    </r>
    <r>
      <rPr>
        <sz val="10"/>
        <rFont val="Arial"/>
        <family val="2"/>
      </rPr>
      <t xml:space="preserve"> (without any wage subsidies)</t>
    </r>
  </si>
  <si>
    <t xml:space="preserve">As a signing authority for this organization, I certify that the information included in this application accurately reflects employee payroll details as of December 31, 2017.  I acknowledge the Base hourly wage used to determine funding eligiblity includes GOG - wages where applicable. </t>
  </si>
  <si>
    <t>*Hourly Wage information is based on amounts as of December 31, 2017</t>
  </si>
  <si>
    <t>Planned increase to base hourly rate (if applicable)</t>
  </si>
  <si>
    <t>Number of hours of work paid per week</t>
  </si>
  <si>
    <t>$/hour required to reach $14.00</t>
  </si>
  <si>
    <t>Estimated First Quarter funding required</t>
  </si>
  <si>
    <r>
      <t xml:space="preserve">Hourly Wage - including GOG for wages
</t>
    </r>
    <r>
      <rPr>
        <b/>
        <sz val="10"/>
        <color theme="1"/>
        <rFont val="Arial"/>
        <family val="2"/>
      </rPr>
      <t>(excluding prior year wage enhancement)</t>
    </r>
  </si>
  <si>
    <t>STEP 1:  DETERMINE ELIGIBILITY</t>
  </si>
  <si>
    <t xml:space="preserve">                         </t>
  </si>
  <si>
    <t>Full Wage Enhancement</t>
  </si>
  <si>
    <t>Partial Wage Enhancement</t>
  </si>
  <si>
    <t>person who is able to answer questions about the application form being submitted.</t>
  </si>
  <si>
    <t>STEP 5:  EMPLOYEE INFORMATION</t>
  </si>
  <si>
    <t>New Position Created during Jan 1 - Dec 31 (select Yes or No)</t>
  </si>
  <si>
    <t>Base Hourly Wage</t>
  </si>
  <si>
    <t xml:space="preserve">Hourly Wage </t>
  </si>
  <si>
    <t>If the position is on an annual salary, take the annual salary and divide it by the standard hours of work per year.</t>
  </si>
  <si>
    <t># of Hours Worked</t>
  </si>
  <si>
    <t>For licensed programs that open in the current year, please estimate the number of hours to be worked.</t>
  </si>
  <si>
    <t xml:space="preserve">Supervisors are required under the CCEYA, and are therefore eligible to receive the wage enhancement for 100% of the time they are working </t>
  </si>
  <si>
    <t>in a licensed child care program, regardless of the amount of time they are working directly with children, provided they earn less than the cap</t>
  </si>
  <si>
    <t>STEP 6: REVIEW OF APPLICATION FORM</t>
  </si>
  <si>
    <t>Prior to leaving the middle section of the application form, please review the "Summary" section.  It contains a summary of the centre's / agency's</t>
  </si>
  <si>
    <t>eligible positions and the total funding you are applying for in regards to salaries and benefits pending approval.</t>
  </si>
  <si>
    <t>This section will also generate the operators' supplemental grant of $150 for each eligible centre based FTE and home visitor FTE.</t>
  </si>
  <si>
    <t>STEP 7: CERTIFICATION</t>
  </si>
  <si>
    <t>Please ensure that only the "Show" option contains a check mark.  You can remove the other checkmark, by left clicking on the box beside "hide".</t>
  </si>
  <si>
    <t>hours can be included in the application form.</t>
  </si>
  <si>
    <r>
      <t xml:space="preserve">wage </t>
    </r>
    <r>
      <rPr>
        <b/>
        <sz val="12"/>
        <rFont val="Arial"/>
        <family val="2"/>
      </rPr>
      <t>PLUS</t>
    </r>
    <r>
      <rPr>
        <sz val="12"/>
        <rFont val="Arial"/>
        <family val="2"/>
      </rPr>
      <t xml:space="preserve"> the hourly GOG-wages funding</t>
    </r>
  </si>
  <si>
    <t>Agency Name:</t>
  </si>
  <si>
    <t>Legal Name:</t>
  </si>
  <si>
    <t>Agency Mailing Address:</t>
  </si>
  <si>
    <t>Number of ineligible** home child care providers</t>
  </si>
  <si>
    <t xml:space="preserve">     **Exceeds the cap</t>
  </si>
  <si>
    <t>CHILD CARE AGENCY INFORMATION</t>
  </si>
  <si>
    <t>Agency Licence Number</t>
  </si>
  <si>
    <t>Number of Licensed Homes</t>
  </si>
  <si>
    <t>Number of ineligible* home child care providers</t>
  </si>
  <si>
    <t>*Exceed the cap</t>
  </si>
  <si>
    <t>Home Child Care Provider Information</t>
  </si>
  <si>
    <t>Provider Enhancement Determination</t>
  </si>
  <si>
    <t>Average Base Daily Fee</t>
  </si>
  <si>
    <t>Qualifying Daily Rate</t>
  </si>
  <si>
    <t>Maximum Grant Transfer</t>
  </si>
  <si>
    <t xml:space="preserve">The child care agency is approved for the following Home child care enhancement grant funding:  </t>
  </si>
  <si>
    <t>Serving at least one privately placed child (Y/N)</t>
  </si>
  <si>
    <t xml:space="preserve">         Provider Name                            (Last Name, First Name)</t>
  </si>
  <si>
    <t>This section also generates the supplemental grant for each eligible home child care provider.</t>
  </si>
  <si>
    <t xml:space="preserve">HCCEG transfers pending approval from the City of Hamilton. </t>
  </si>
  <si>
    <t xml:space="preserve">At the bottom of the application form, you will find a summary of the agency's eligible providers and the total funding you will receive for </t>
  </si>
  <si>
    <t>• Qualifying Daily rate - Full = $20 or Partial = $10</t>
  </si>
  <si>
    <t>• Eligibility Status</t>
  </si>
  <si>
    <t>• Average Base Daily Fee</t>
  </si>
  <si>
    <t>Once you’ve entered the information above the application template will generate the following information:</t>
  </si>
  <si>
    <t xml:space="preserve"> the weekend, those days should be included in the count.</t>
  </si>
  <si>
    <t xml:space="preserve"> If the providers works less than 6 hours a day select "Part Time" based on ministry definitions</t>
  </si>
  <si>
    <t xml:space="preserve">• Provider works Full time or Part Time (based on ministry definitions) = If  the provider works 6 hours or more a day select "Full Time" </t>
  </si>
  <si>
    <t xml:space="preserve"> (check if yes/no) to confirm that at least one child is being served and the providers' own children are excluded from the data provided.</t>
  </si>
  <si>
    <t>• Select Yes/No if the provider is serving more than one child. Privately placed children are included, however provider's own children are excluded</t>
  </si>
  <si>
    <t>• Provider works with more than one agency =  If the provider works with more than one agency, then select  the agency name from the drop box.</t>
  </si>
  <si>
    <t>• Provider Address = Address of the provider. Provide full address including the postal code.</t>
  </si>
  <si>
    <t>• Provider Name = Name of the provider. Please use the format: Last Name, First Name</t>
  </si>
  <si>
    <t>Enter the following information for the eligible providers.</t>
  </si>
  <si>
    <t>STEP 3:  PROVIDER INFORMATION</t>
  </si>
  <si>
    <t xml:space="preserve">Now that you have completed information regarding your agency, move to Step 2, where you will begin entering provider information.  </t>
  </si>
  <si>
    <t>Ensure that you have completed the agency information on the WEG Home Visitor tab</t>
  </si>
  <si>
    <t>STEP 2:  ENTER AGENCY INFORMATION</t>
  </si>
  <si>
    <t>Now that you have determined which providers qualify for the HCCEG you can begin completing the form.</t>
  </si>
  <si>
    <r>
      <t>·</t>
    </r>
    <r>
      <rPr>
        <sz val="7"/>
        <color theme="1"/>
        <rFont val="Times New Roman"/>
        <family val="1"/>
      </rPr>
      <t>        </t>
    </r>
    <r>
      <rPr>
        <sz val="7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Provide part time services on average (less than 6 hours a day) ; and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</si>
  <si>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Provide services to one child or more - including privately placed children (excluding providers own children);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</si>
  <si>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Hold a contract with a licensed home child care agency;</t>
    </r>
  </si>
  <si>
    <t>In order to be eligible to receive the partial HCCEG of $10 per day, home child care providers must:</t>
  </si>
  <si>
    <t>Partial Home Child Care Enhancement Grant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</si>
  <si>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 xml:space="preserve">Provide full time services on average (6 hours or more a day); and </t>
    </r>
  </si>
  <si>
    <t>In order to be eligible to receive the full HCCEG of $20 per day, home child care providers must:</t>
  </si>
  <si>
    <t>Full Home Child Care Enhancement Grant</t>
  </si>
  <si>
    <t>on how to only show the rows where data has been entered for printing purposes.</t>
  </si>
  <si>
    <t>The application form contains 100 rows to allow you to enter data for all eligible positions.  At step 5, you will be provided with instructions</t>
  </si>
  <si>
    <t>Total Providers</t>
  </si>
  <si>
    <t>Suplemental Grant</t>
  </si>
  <si>
    <t>Grand Total</t>
  </si>
  <si>
    <t xml:space="preserve">The purpose of these instructions is to support Child Care Operators in completing their Wage Enhancement application.  </t>
  </si>
  <si>
    <t xml:space="preserve"> Questions related to this application are to be directed to the Child Care Systems Support Team at 905-546-2424 ext. 5126 or ccss@hamilton.ca</t>
  </si>
  <si>
    <t>Wage Enhancement is funded by the Government of Ontario for eligible positions. In order to successfully complete the Wage Enhancement</t>
  </si>
  <si>
    <t xml:space="preserve">Email the completed application to the Child Care System Support Team at: ccss@hamilton.ca.  All information submitted in the application is </t>
  </si>
  <si>
    <t>subject to review and approval by the City of Hamilton.  All received applications will receive an email confirming receipt.</t>
  </si>
  <si>
    <t>STEP 3: HOME VISITOR OPERATING INFORMATION</t>
  </si>
  <si>
    <t xml:space="preserve">STEP 4: SERVICE DATA </t>
  </si>
  <si>
    <t xml:space="preserve">STEP 8: SUBMISSION </t>
  </si>
  <si>
    <t xml:space="preserve">The purpose of these instructions is to support  Licensed Home Child Care Agencies in completing their Wage Enhancement Grant (HCCEG) application.  </t>
  </si>
  <si>
    <t>*** Note: Privately placed children are to be considered when completing the application information.</t>
  </si>
  <si>
    <t xml:space="preserve">Prior to printing or submitting your application form, go to cell A26 and left click on the symbol to the right of the  "Filter" button.  </t>
  </si>
  <si>
    <t>STEP 4: CERTIFICATION</t>
  </si>
  <si>
    <t>STEP 5:  PAGE LAYOUT &amp; PRINTING</t>
  </si>
  <si>
    <t xml:space="preserve">STEP 6: SUBMISSION </t>
  </si>
  <si>
    <t>You are only required to enter data in the grey cells similar to this one.  All other calculations will be performed automatically.</t>
  </si>
  <si>
    <r>
      <t xml:space="preserve">Note:  The position must work </t>
    </r>
    <r>
      <rPr>
        <b/>
        <u/>
        <sz val="12"/>
        <color theme="1"/>
        <rFont val="Arial"/>
        <family val="2"/>
      </rPr>
      <t>at least 25% of the day</t>
    </r>
    <r>
      <rPr>
        <sz val="12"/>
        <color theme="1"/>
        <rFont val="Arial"/>
        <family val="2"/>
      </rPr>
      <t xml:space="preserve"> in a position that can be counted toward adult to child ratio.</t>
    </r>
  </si>
  <si>
    <t xml:space="preserve">If the position covers ratio at all times, enter 100%. If a position covers ratio for 30% of the time, report 30%. </t>
  </si>
  <si>
    <t>Only home visitors are eligible for WEG funding.</t>
  </si>
  <si>
    <t xml:space="preserve">WAGE ENHANCMENT APPLICATION DEADLINE:  APRIL 30, 2022.  </t>
  </si>
  <si>
    <t xml:space="preserve">The Ontario government has made an ongoing funding commitment to support a wage enhancement for eligible child care professionals working in licensed </t>
  </si>
  <si>
    <t>child care settings.</t>
  </si>
  <si>
    <t>All licensed home child care programs in the City of Hamilton are eligible to apply for Provincial Wage Enhancement Grant (WEG) and the Home Child Care</t>
  </si>
  <si>
    <t xml:space="preserve">Enhancement Grant (HCCEG). The funding entitlement and distribution is based on the eligibility criteria set by the Provincial government .  </t>
  </si>
  <si>
    <r>
      <rPr>
        <b/>
        <sz val="12"/>
        <color theme="1"/>
        <rFont val="Arial"/>
        <family val="2"/>
      </rPr>
      <t xml:space="preserve">Application: </t>
    </r>
    <r>
      <rPr>
        <sz val="12"/>
        <color theme="1"/>
        <rFont val="Arial"/>
        <family val="2"/>
      </rPr>
      <t xml:space="preserve"> Please follow the detailed steps below to complete the Wage Enhancement application template.  Data is to be entered in the grey shaded</t>
    </r>
  </si>
  <si>
    <t>cells only.  All other cells have formulas that will perform automatic calculations.  The application provides 100 rows for data entry of eligible positions.</t>
  </si>
  <si>
    <t>Step 8 will provide instructions on how to hide the rows that were not filled for printing and submission purposes.  Explanations have been included for</t>
  </si>
  <si>
    <t xml:space="preserve">application, please determine which of the positions in the licensed home child care agency are eligible for the enhancement grant. </t>
  </si>
  <si>
    <t>To be eligible to receive the full 2022 Wage Enhancement of $2 an hour plus 17.5% in benefits, staff must:</t>
  </si>
  <si>
    <t>• Be employed in a licensed child care centre;</t>
  </si>
  <si>
    <t>• Have an associated base wage excluding prior year’s wage enhancement of $26.59 or less per hour (i.e. $2 or more below the wage cap of $28.59); and</t>
  </si>
  <si>
    <r>
      <rPr>
        <i/>
        <sz val="12"/>
        <color theme="1"/>
        <rFont val="Arial"/>
        <family val="2"/>
      </rPr>
      <t>Child Care Early Years Act, 2014</t>
    </r>
    <r>
      <rPr>
        <sz val="12"/>
        <color theme="1"/>
        <rFont val="Arial"/>
        <family val="2"/>
      </rPr>
      <t xml:space="preserve"> (CCEYA).</t>
    </r>
  </si>
  <si>
    <t>Child care program positions that are in place to maintain higher adult-child ratios than required under the CCEYA, and meet the eligibility outlined above,</t>
  </si>
  <si>
    <t>are also eligible for Wage Enhancement.</t>
  </si>
  <si>
    <t>Where an eligible centre-based or home visitor position has an associated base wage rate excluding prior year’s wage enhancement between $26.60 and $28.58 per hour, the position is eligible for a partial wage enhancement. The partial wage enhancement will increase the wage of the qualifying position to $28.59 per hour without exceeding the cap.</t>
  </si>
  <si>
    <r>
      <rPr>
        <b/>
        <sz val="12"/>
        <color theme="1"/>
        <rFont val="Arial"/>
        <family val="2"/>
      </rPr>
      <t>For example</t>
    </r>
    <r>
      <rPr>
        <sz val="12"/>
        <color theme="1"/>
        <rFont val="Arial"/>
        <family val="2"/>
      </rPr>
      <t>, if an RECE position has a base wage rate, excluding the previous year’s Wage Enhancement, of $27.18 per hour, the position would be</t>
    </r>
  </si>
  <si>
    <t>eligible for Wage Enhancement of $1.41 per hour.</t>
  </si>
  <si>
    <t xml:space="preserve">This field should contain sufficient information to allow you to provide additional information to the City of Hamilton, should it be requested. </t>
  </si>
  <si>
    <t>If a new position has been created due to the expansion of a program during the year, then please provide an estimate for the equivalent # of hours</t>
  </si>
  <si>
    <t xml:space="preserve">that the position would work during the Jan 1 - Dec 31 period. Enter the estimated hours in the # of Hours Worked column. </t>
  </si>
  <si>
    <t xml:space="preserve">Hourly wage paid to the position as of December 31, 2021 (excluding prior year wage enhancement amounts). This represents the base hourly  </t>
  </si>
  <si>
    <t xml:space="preserve">This field should include the total number of hours worked in the eligible position between January 1, 2021 and December 31, 2021.  Overtime </t>
  </si>
  <si>
    <t>DEADLINE FOR SUBMISSION:  APRIL 30, 2022</t>
  </si>
  <si>
    <t xml:space="preserve">2022 Application for Provincial Wage Enhancement / Home Child Care Enhancement Funding </t>
  </si>
  <si>
    <t>How many weeks did the home visitors work during 2021</t>
  </si>
  <si>
    <t xml:space="preserve">     *Hourly rate exceeds cap of $28.59</t>
  </si>
  <si>
    <t>2022 Application for Provincial Wage Enhancement Grant Funding (WEG) - Home Visitors</t>
  </si>
  <si>
    <t># of Hours Worked
 (Jan 1- Dec 31, 2021)</t>
  </si>
  <si>
    <t>AGENCY AND CONTACT INFORMATION</t>
  </si>
  <si>
    <t>New Position Created  (Y/N)       (If Yes, estimate for the number work hours for the year)</t>
  </si>
  <si>
    <t xml:space="preserve">Complete the certification section </t>
  </si>
  <si>
    <t>2022 Application for Provincial Home Child Care Enhancement Grant Funding (HCCEG) - Home Child Care Providers</t>
  </si>
  <si>
    <t>DEADLINE FOR APPLICATION: APRIL 30, 2022.</t>
  </si>
  <si>
    <t>The Home Child Care Enhancement is funded by the Government of Ontario for eligible home child care providers.  In order to successfully complete your</t>
  </si>
  <si>
    <r>
      <t>·</t>
    </r>
    <r>
      <rPr>
        <sz val="7"/>
        <color theme="1"/>
        <rFont val="Times New Roman"/>
        <family val="1"/>
      </rPr>
      <t>        </t>
    </r>
    <r>
      <rPr>
        <sz val="12"/>
        <color theme="1"/>
        <rFont val="Arial"/>
        <family val="2"/>
      </rPr>
      <t>Receive base daily fees, excluding prior year’s HCCEG, of less than $265.90 (i.e. $20 below the cap of $285.90).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</si>
  <si>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Receive base daily fees, excluding prior year’s HCCEG of less than $161.54 (i.e. $10 below the cap of $171.54).</t>
    </r>
  </si>
  <si>
    <t>• # of days worked (Jan 1 - Dec 31, 2021) = Please enter the number of days worked in the qualifying period.  Where a provider operates over</t>
  </si>
  <si>
    <t>• Total Fees Received (Jan 1 - Dec 31, 2021) = Please enter the total number of fees received (excluding prior year HCCEG), including fees</t>
  </si>
  <si>
    <t>for privately placed clients.</t>
  </si>
  <si>
    <t>Please complete the certification section.</t>
  </si>
  <si>
    <t xml:space="preserve">2022 Application for Home Child Care Enhancement Grant Funding (HCCEG) - Home Child Care Providers </t>
  </si>
  <si>
    <t># of Days Worked  
(Jan 1- Dec 31, 2021)</t>
  </si>
  <si>
    <r>
      <t xml:space="preserve">Total Fees Received (Jan 1- Dec 31, 2021) </t>
    </r>
    <r>
      <rPr>
        <b/>
        <sz val="11"/>
        <color theme="1"/>
        <rFont val="Arial"/>
        <family val="2"/>
      </rPr>
      <t xml:space="preserve">(excluding prior year wage enhancement) </t>
    </r>
  </si>
  <si>
    <t>Provider works with more than one agency     (if yes, select the agency )</t>
  </si>
  <si>
    <r>
      <t xml:space="preserve">Level of care: select </t>
    </r>
    <r>
      <rPr>
        <b/>
        <i/>
        <sz val="12"/>
        <color theme="1"/>
        <rFont val="Arial"/>
        <family val="2"/>
      </rPr>
      <t>Full Time</t>
    </r>
    <r>
      <rPr>
        <b/>
        <sz val="12"/>
        <color theme="1"/>
        <rFont val="Arial"/>
        <family val="2"/>
      </rPr>
      <t xml:space="preserve"> if worked 6 hrs or more per day) </t>
    </r>
    <r>
      <rPr>
        <b/>
        <u/>
        <sz val="12"/>
        <color theme="1"/>
        <rFont val="Arial"/>
        <family val="2"/>
      </rPr>
      <t>or</t>
    </r>
    <r>
      <rPr>
        <b/>
        <sz val="12"/>
        <color theme="1"/>
        <rFont val="Arial"/>
        <family val="2"/>
      </rPr>
      <t xml:space="preserve"> </t>
    </r>
    <r>
      <rPr>
        <b/>
        <i/>
        <sz val="12"/>
        <color theme="1"/>
        <rFont val="Arial"/>
        <family val="2"/>
      </rPr>
      <t>Part Tim</t>
    </r>
    <r>
      <rPr>
        <b/>
        <sz val="12"/>
        <color theme="1"/>
        <rFont val="Arial"/>
        <family val="2"/>
      </rPr>
      <t>e if worked less than 6 hours per day</t>
    </r>
  </si>
  <si>
    <t>Provider Address                                 (include Postal Code)</t>
  </si>
  <si>
    <t>Serving one child or more (excluding provider's own children) (Y/N)</t>
  </si>
  <si>
    <t>Partially Eligible Providers ( # / $)</t>
  </si>
  <si>
    <t>Fully Eligible Providers (# / $)</t>
  </si>
  <si>
    <t>HCCEG SUMMARY:</t>
  </si>
  <si>
    <t>2022 Provincial Wage Enhancement Funding Application Instructions - Licensed Child Care Centre</t>
  </si>
  <si>
    <t>certain fields on the application.  These can be accessed by selecting the cell.  The explanations will disappear when another cell is selected.</t>
  </si>
  <si>
    <t>Please provide the number of weeks the home visitors worked during 2021. Next, proceed to entering the standard work week for the position in 2021.</t>
  </si>
  <si>
    <t>Enter the following information for the eligible positions in the licensed home child care agency:</t>
  </si>
  <si>
    <t>Hourly wage paid to the position as of December 31, 2021 before the addition of any wage subsidies (GOG or WEG).</t>
  </si>
  <si>
    <t xml:space="preserve">Open the Wage Enhancement application Template on the WEG Home Visitor tab and complete the agency information and the contact </t>
  </si>
  <si>
    <t>Please indicate the number of ineligible home visitors and providers  i.e. exceeds cap.</t>
  </si>
  <si>
    <t>Licence Number</t>
  </si>
  <si>
    <t xml:space="preserve"> Home Visitors Information</t>
  </si>
  <si>
    <t>Hourly Wage - including GOG for wages
(excluding prior year wage enhancement)</t>
  </si>
  <si>
    <t xml:space="preserve">As a signing authority for this organization, I certify that the information included in this application is accurate to the best of my knowledge and represents the </t>
  </si>
  <si>
    <t>Please click and select:</t>
  </si>
  <si>
    <t xml:space="preserve">positions that can be counted toward adult to child ratios under the Child Care and Early Years Act (CCEYA) as of December 31, 2021. </t>
  </si>
  <si>
    <t>Name of Signing Authority:</t>
  </si>
  <si>
    <t>The child care centre / agency is approved for the following:</t>
  </si>
  <si>
    <t>Non-RECE</t>
  </si>
  <si>
    <t>RECE</t>
  </si>
  <si>
    <t>Please note: to be eligible for Wage Enhancement funding, a position must work at least 25% of the day in an eligible position.</t>
  </si>
  <si>
    <t>• Be in a position categorized as a child care supervisor, RECE, home child care visitor, or otherwise counted toward adult to child ratios under the</t>
  </si>
  <si>
    <t xml:space="preserve"> Category
</t>
  </si>
  <si>
    <t>APPLICATION DEADLINE IS APRIL 30, 2022 - ANY APPLICATIONS RECEIVED AFTER THIS DATE MAY NOT BE ELIGIBLE FOR FUNDING IN 2022</t>
  </si>
  <si>
    <t>• Maximum Grant Transfer that can be transferred to a provider in 2022</t>
  </si>
  <si>
    <t>HCCEG application you must determine which of the providers are eligible for the enhancement.</t>
  </si>
  <si>
    <t xml:space="preserve">As a signing authority for this organization, I certify that the information included in this application is accurate to the best of my knowledge and represents the providers which meet the HCCEG eligiblity requirements.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</si>
</sst>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&quot;$&quot;* #,##0.00_-;[Red]\-&quot;$&quot;* #,##0.00_-"/>
    <numFmt numFmtId="167" formatCode="_-&quot;$&quot;* #,##0.00_-;\-&quot;$&quot;* #,##0.00_-"/>
    <numFmt numFmtId="168" formatCode="_(* #,##0.00_);_(* \(#,##0.00\);_(* &quot;-&quot;??_);_(@_)"/>
    <numFmt numFmtId="169" formatCode="_(&quot;$&quot;* #,##0.00_);_(&quot;$&quot;* \(#,##0.00\);_(&quot;$&quot;* &quot;-&quot;??_);_(@_)"/>
    <numFmt numFmtId="170" formatCode="#,##0_ ;\-#,##0\ "/>
    <numFmt numFmtId="171" formatCode="0.000"/>
    <numFmt numFmtId="172" formatCode="0.000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8"/>
      <name val="Arial"/>
      <family val="2"/>
    </font>
    <font>
      <b/>
      <i/>
      <sz val="12"/>
      <color theme="1"/>
      <name val="Arial"/>
      <family val="2"/>
    </font>
    <font>
      <i/>
      <sz val="12"/>
      <name val="Arial"/>
      <family val="2"/>
    </font>
    <font>
      <sz val="12"/>
      <color theme="1"/>
      <name val="Calibri"/>
      <family val="2"/>
      <scheme val="minor"/>
    </font>
    <font>
      <b/>
      <u/>
      <sz val="16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i/>
      <sz val="12"/>
      <color theme="1"/>
      <name val="Arial"/>
      <family val="2"/>
    </font>
    <font>
      <sz val="13"/>
      <color theme="1"/>
      <name val="Arial"/>
      <family val="2"/>
    </font>
    <font>
      <b/>
      <sz val="16"/>
      <color theme="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Unicode M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6"/>
      <name val="Arial"/>
      <family val="2"/>
    </font>
    <font>
      <sz val="11"/>
      <color rgb="FFFF0000"/>
      <name val="Calibri"/>
      <family val="2"/>
      <scheme val="minor"/>
    </font>
    <font>
      <b/>
      <u/>
      <sz val="13"/>
      <color theme="1"/>
      <name val="Arial"/>
      <family val="2"/>
    </font>
    <font>
      <b/>
      <u/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u/>
      <sz val="12"/>
      <color theme="1"/>
      <name val="Arial"/>
      <family val="2"/>
    </font>
    <font>
      <i/>
      <u/>
      <sz val="12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rgb="FFFF0000"/>
      <name val="Arial"/>
      <family val="2"/>
    </font>
    <font>
      <b/>
      <sz val="10"/>
      <color rgb="FF333333"/>
      <name val="Verdana"/>
      <family val="2"/>
    </font>
    <font>
      <b/>
      <sz val="12"/>
      <color rgb="FF574123"/>
      <name val="Arial"/>
      <family val="2"/>
    </font>
    <font>
      <u/>
      <sz val="12"/>
      <color theme="10"/>
      <name val="Arial"/>
      <family val="2"/>
    </font>
    <font>
      <sz val="12"/>
      <color rgb="FFFFFF00"/>
      <name val="Arial"/>
      <family val="2"/>
    </font>
    <font>
      <b/>
      <sz val="9"/>
      <color rgb="FFFF0000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7"/>
      <color theme="1"/>
      <name val="Arial"/>
      <family val="2"/>
    </font>
    <font>
      <sz val="11"/>
      <color rgb="FFFF0000"/>
      <name val="Arial"/>
      <family val="2"/>
    </font>
    <font>
      <b/>
      <sz val="13"/>
      <color theme="1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rgb="FF574123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indexed="2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5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9" fillId="0" borderId="0"/>
    <xf numFmtId="0" fontId="1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>
      <alignment vertical="top"/>
    </xf>
    <xf numFmtId="168" fontId="29" fillId="0" borderId="0" applyFont="0" applyFill="0" applyBorder="0" applyAlignment="0" applyProtection="0"/>
    <xf numFmtId="43" fontId="41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41" fillId="0" borderId="0" applyFont="0" applyFill="0" applyBorder="0" applyAlignment="0" applyProtection="0">
      <alignment vertical="top"/>
    </xf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1" fillId="0" borderId="0">
      <alignment vertical="top"/>
    </xf>
    <xf numFmtId="0" fontId="41" fillId="0" borderId="0">
      <alignment vertical="top"/>
    </xf>
    <xf numFmtId="0" fontId="41" fillId="0" borderId="0">
      <alignment vertical="top"/>
    </xf>
    <xf numFmtId="0" fontId="15" fillId="0" borderId="0"/>
    <xf numFmtId="0" fontId="41" fillId="0" borderId="0">
      <alignment vertical="top"/>
    </xf>
    <xf numFmtId="0" fontId="41" fillId="0" borderId="0">
      <alignment vertical="top"/>
    </xf>
    <xf numFmtId="0" fontId="29" fillId="0" borderId="0"/>
    <xf numFmtId="0" fontId="5" fillId="0" borderId="0"/>
    <xf numFmtId="0" fontId="41" fillId="0" borderId="0">
      <alignment vertical="top"/>
    </xf>
    <xf numFmtId="0" fontId="15" fillId="0" borderId="0"/>
    <xf numFmtId="0" fontId="41" fillId="0" borderId="0">
      <alignment vertical="top"/>
    </xf>
    <xf numFmtId="0" fontId="29" fillId="0" borderId="0"/>
    <xf numFmtId="0" fontId="41" fillId="0" borderId="0">
      <alignment vertical="top"/>
    </xf>
    <xf numFmtId="0" fontId="5" fillId="0" borderId="0"/>
    <xf numFmtId="0" fontId="41" fillId="0" borderId="0">
      <alignment vertical="top"/>
    </xf>
    <xf numFmtId="0" fontId="41" fillId="0" borderId="0">
      <alignment vertical="top"/>
    </xf>
    <xf numFmtId="0" fontId="41" fillId="0" borderId="0">
      <alignment vertical="top"/>
    </xf>
    <xf numFmtId="0" fontId="42" fillId="0" borderId="0"/>
    <xf numFmtId="0" fontId="5" fillId="0" borderId="0"/>
    <xf numFmtId="0" fontId="5" fillId="0" borderId="0"/>
    <xf numFmtId="0" fontId="1" fillId="0" borderId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4" fillId="0" borderId="44">
      <alignment horizontal="center"/>
    </xf>
    <xf numFmtId="3" fontId="43" fillId="0" borderId="0" applyFont="0" applyFill="0" applyBorder="0" applyAlignment="0" applyProtection="0"/>
    <xf numFmtId="0" fontId="43" fillId="8" borderId="0" applyNumberFormat="0" applyFont="0" applyBorder="0" applyAlignment="0" applyProtection="0"/>
    <xf numFmtId="0" fontId="40" fillId="0" borderId="0"/>
    <xf numFmtId="0" fontId="5" fillId="0" borderId="0"/>
  </cellStyleXfs>
  <cellXfs count="6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ill="1"/>
    <xf numFmtId="0" fontId="0" fillId="2" borderId="0" xfId="0" applyFill="1"/>
    <xf numFmtId="0" fontId="0" fillId="0" borderId="0" xfId="0" applyFont="1" applyFill="1" applyBorder="1"/>
    <xf numFmtId="0" fontId="3" fillId="2" borderId="4" xfId="0" applyFont="1" applyFill="1" applyBorder="1" applyProtection="1"/>
    <xf numFmtId="0" fontId="4" fillId="2" borderId="5" xfId="0" applyFont="1" applyFill="1" applyBorder="1" applyAlignment="1" applyProtection="1">
      <alignment wrapText="1"/>
    </xf>
    <xf numFmtId="0" fontId="5" fillId="2" borderId="4" xfId="0" applyFont="1" applyFill="1" applyBorder="1" applyProtection="1"/>
    <xf numFmtId="0" fontId="5" fillId="2" borderId="0" xfId="0" applyFont="1" applyFill="1" applyBorder="1" applyProtection="1"/>
    <xf numFmtId="0" fontId="5" fillId="2" borderId="5" xfId="0" applyFont="1" applyFill="1" applyBorder="1" applyProtection="1"/>
    <xf numFmtId="0" fontId="0" fillId="0" borderId="0" xfId="0" applyFont="1"/>
    <xf numFmtId="0" fontId="0" fillId="0" borderId="0" xfId="0" applyFont="1" applyAlignment="1">
      <alignment horizontal="center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/>
    <xf numFmtId="0" fontId="4" fillId="2" borderId="11" xfId="0" applyFont="1" applyFill="1" applyBorder="1" applyProtection="1"/>
    <xf numFmtId="0" fontId="4" fillId="2" borderId="13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Protection="1"/>
    <xf numFmtId="43" fontId="4" fillId="2" borderId="0" xfId="2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/>
    <xf numFmtId="164" fontId="4" fillId="2" borderId="0" xfId="0" applyNumberFormat="1" applyFont="1" applyFill="1" applyBorder="1" applyProtection="1"/>
    <xf numFmtId="0" fontId="4" fillId="2" borderId="5" xfId="0" applyFont="1" applyFill="1" applyBorder="1" applyProtection="1"/>
    <xf numFmtId="0" fontId="4" fillId="2" borderId="10" xfId="0" applyFont="1" applyFill="1" applyBorder="1" applyProtection="1"/>
    <xf numFmtId="164" fontId="4" fillId="2" borderId="11" xfId="0" applyNumberFormat="1" applyFont="1" applyFill="1" applyBorder="1" applyProtection="1"/>
    <xf numFmtId="164" fontId="4" fillId="2" borderId="12" xfId="0" applyNumberFormat="1" applyFont="1" applyFill="1" applyBorder="1" applyProtection="1"/>
    <xf numFmtId="0" fontId="9" fillId="2" borderId="13" xfId="0" applyFont="1" applyFill="1" applyBorder="1" applyProtection="1"/>
    <xf numFmtId="0" fontId="0" fillId="2" borderId="0" xfId="0" applyFont="1" applyFill="1"/>
    <xf numFmtId="0" fontId="0" fillId="2" borderId="8" xfId="0" applyFont="1" applyFill="1" applyBorder="1" applyProtection="1"/>
    <xf numFmtId="44" fontId="0" fillId="0" borderId="0" xfId="1" applyFont="1"/>
    <xf numFmtId="44" fontId="0" fillId="0" borderId="0" xfId="0" applyNumberFormat="1"/>
    <xf numFmtId="43" fontId="0" fillId="0" borderId="0" xfId="0" applyNumberFormat="1"/>
    <xf numFmtId="0" fontId="4" fillId="2" borderId="0" xfId="0" applyFont="1" applyFill="1" applyBorder="1" applyAlignment="1" applyProtection="1">
      <alignment horizontal="center" wrapText="1"/>
    </xf>
    <xf numFmtId="166" fontId="4" fillId="2" borderId="0" xfId="1" applyNumberFormat="1" applyFont="1" applyFill="1" applyBorder="1" applyAlignment="1" applyProtection="1">
      <alignment horizontal="right" wrapText="1"/>
    </xf>
    <xf numFmtId="44" fontId="4" fillId="2" borderId="0" xfId="1" applyFont="1" applyFill="1" applyBorder="1" applyAlignment="1" applyProtection="1">
      <alignment horizont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Protection="1"/>
    <xf numFmtId="0" fontId="9" fillId="2" borderId="4" xfId="0" applyFont="1" applyFill="1" applyBorder="1" applyAlignment="1" applyProtection="1">
      <alignment wrapText="1"/>
    </xf>
    <xf numFmtId="0" fontId="9" fillId="2" borderId="4" xfId="0" applyFont="1" applyFill="1" applyBorder="1" applyProtection="1"/>
    <xf numFmtId="0" fontId="9" fillId="2" borderId="4" xfId="0" applyFont="1" applyFill="1" applyBorder="1" applyAlignment="1" applyProtection="1"/>
    <xf numFmtId="0" fontId="11" fillId="2" borderId="4" xfId="0" applyFont="1" applyFill="1" applyBorder="1" applyAlignment="1" applyProtection="1"/>
    <xf numFmtId="0" fontId="0" fillId="2" borderId="6" xfId="0" applyFont="1" applyFill="1" applyBorder="1" applyProtection="1"/>
    <xf numFmtId="0" fontId="12" fillId="2" borderId="4" xfId="0" applyFont="1" applyFill="1" applyBorder="1" applyProtection="1"/>
    <xf numFmtId="0" fontId="0" fillId="0" borderId="0" xfId="0" applyFill="1" applyBorder="1"/>
    <xf numFmtId="0" fontId="4" fillId="2" borderId="0" xfId="0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left" indent="2"/>
    </xf>
    <xf numFmtId="0" fontId="4" fillId="2" borderId="0" xfId="0" applyFont="1" applyFill="1" applyBorder="1" applyAlignment="1" applyProtection="1">
      <alignment horizontal="left" vertical="center" indent="2"/>
    </xf>
    <xf numFmtId="0" fontId="8" fillId="2" borderId="0" xfId="0" applyFont="1" applyFill="1" applyBorder="1" applyAlignment="1" applyProtection="1">
      <alignment vertical="center"/>
    </xf>
    <xf numFmtId="0" fontId="10" fillId="2" borderId="4" xfId="0" applyFont="1" applyFill="1" applyBorder="1" applyProtection="1"/>
    <xf numFmtId="0" fontId="4" fillId="2" borderId="1" xfId="0" applyFont="1" applyFill="1" applyBorder="1" applyProtection="1"/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14" fillId="2" borderId="0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left" vertical="center" indent="2"/>
    </xf>
    <xf numFmtId="0" fontId="18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Protection="1"/>
    <xf numFmtId="0" fontId="17" fillId="2" borderId="0" xfId="0" applyFont="1" applyFill="1" applyBorder="1" applyAlignment="1" applyProtection="1">
      <alignment vertical="center"/>
    </xf>
    <xf numFmtId="0" fontId="18" fillId="2" borderId="9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wrapText="1"/>
    </xf>
    <xf numFmtId="166" fontId="15" fillId="2" borderId="9" xfId="1" applyNumberFormat="1" applyFont="1" applyFill="1" applyBorder="1" applyAlignment="1" applyProtection="1">
      <alignment horizontal="center" wrapText="1"/>
    </xf>
    <xf numFmtId="43" fontId="23" fillId="2" borderId="0" xfId="2" applyFont="1" applyFill="1"/>
    <xf numFmtId="44" fontId="15" fillId="2" borderId="9" xfId="1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right"/>
    </xf>
    <xf numFmtId="43" fontId="15" fillId="2" borderId="9" xfId="2" applyFont="1" applyFill="1" applyBorder="1" applyAlignment="1" applyProtection="1">
      <alignment horizontal="center"/>
    </xf>
    <xf numFmtId="167" fontId="15" fillId="2" borderId="9" xfId="1" applyNumberFormat="1" applyFont="1" applyFill="1" applyBorder="1" applyAlignment="1" applyProtection="1">
      <alignment horizontal="center" wrapText="1"/>
    </xf>
    <xf numFmtId="43" fontId="18" fillId="2" borderId="9" xfId="2" applyFont="1" applyFill="1" applyBorder="1" applyAlignment="1" applyProtection="1">
      <alignment horizontal="center"/>
    </xf>
    <xf numFmtId="167" fontId="18" fillId="2" borderId="9" xfId="1" applyNumberFormat="1" applyFont="1" applyFill="1" applyBorder="1" applyAlignment="1" applyProtection="1">
      <alignment horizontal="center" wrapText="1"/>
    </xf>
    <xf numFmtId="0" fontId="18" fillId="2" borderId="0" xfId="0" applyFont="1" applyFill="1" applyBorder="1" applyProtection="1"/>
    <xf numFmtId="164" fontId="15" fillId="2" borderId="0" xfId="0" applyNumberFormat="1" applyFont="1" applyFill="1" applyBorder="1" applyProtection="1"/>
    <xf numFmtId="0" fontId="17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Border="1" applyAlignment="1" applyProtection="1">
      <alignment horizontal="left" indent="1"/>
    </xf>
    <xf numFmtId="0" fontId="17" fillId="2" borderId="0" xfId="0" applyFont="1" applyFill="1" applyBorder="1" applyProtection="1"/>
    <xf numFmtId="0" fontId="15" fillId="2" borderId="14" xfId="0" applyFont="1" applyFill="1" applyBorder="1" applyProtection="1"/>
    <xf numFmtId="0" fontId="15" fillId="2" borderId="16" xfId="0" applyFont="1" applyFill="1" applyBorder="1" applyProtection="1"/>
    <xf numFmtId="0" fontId="15" fillId="2" borderId="17" xfId="0" applyFont="1" applyFill="1" applyBorder="1" applyProtection="1"/>
    <xf numFmtId="0" fontId="23" fillId="2" borderId="0" xfId="2" applyNumberFormat="1" applyFont="1" applyFill="1"/>
    <xf numFmtId="0" fontId="26" fillId="2" borderId="0" xfId="0" applyFont="1" applyFill="1"/>
    <xf numFmtId="0" fontId="26" fillId="2" borderId="7" xfId="0" applyFont="1" applyFill="1" applyBorder="1" applyProtection="1"/>
    <xf numFmtId="0" fontId="10" fillId="2" borderId="0" xfId="0" applyFont="1" applyFill="1" applyBorder="1" applyProtection="1"/>
    <xf numFmtId="9" fontId="17" fillId="2" borderId="0" xfId="3" applyFont="1" applyFill="1" applyBorder="1" applyAlignment="1" applyProtection="1">
      <alignment horizontal="center" vertical="center"/>
    </xf>
    <xf numFmtId="165" fontId="17" fillId="2" borderId="0" xfId="2" applyNumberFormat="1" applyFont="1" applyFill="1" applyBorder="1" applyAlignment="1" applyProtection="1">
      <alignment horizontal="center"/>
    </xf>
    <xf numFmtId="2" fontId="17" fillId="2" borderId="0" xfId="3" applyNumberFormat="1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/>
    <xf numFmtId="0" fontId="17" fillId="0" borderId="0" xfId="0" applyFont="1" applyFill="1" applyBorder="1" applyAlignment="1" applyProtection="1">
      <alignment wrapText="1"/>
    </xf>
    <xf numFmtId="0" fontId="13" fillId="0" borderId="0" xfId="0" applyFont="1" applyFill="1" applyBorder="1" applyProtection="1"/>
    <xf numFmtId="43" fontId="13" fillId="0" borderId="0" xfId="2" applyFont="1" applyFill="1" applyBorder="1" applyProtection="1"/>
    <xf numFmtId="0" fontId="27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/>
    </xf>
    <xf numFmtId="43" fontId="28" fillId="0" borderId="0" xfId="2" applyFont="1" applyFill="1" applyBorder="1" applyAlignment="1" applyProtection="1">
      <alignment horizontal="center" vertical="center"/>
    </xf>
    <xf numFmtId="0" fontId="29" fillId="0" borderId="0" xfId="0" applyFont="1" applyFill="1" applyBorder="1" applyProtection="1"/>
    <xf numFmtId="43" fontId="29" fillId="0" borderId="0" xfId="2" applyFont="1" applyFill="1" applyBorder="1" applyProtection="1"/>
    <xf numFmtId="0" fontId="13" fillId="0" borderId="0" xfId="0" applyFont="1" applyFill="1" applyBorder="1" applyAlignment="1" applyProtection="1">
      <alignment horizontal="left" vertical="center" indent="2"/>
    </xf>
    <xf numFmtId="0" fontId="29" fillId="0" borderId="0" xfId="0" applyFont="1" applyFill="1" applyBorder="1" applyAlignment="1" applyProtection="1">
      <alignment horizontal="left"/>
    </xf>
    <xf numFmtId="43" fontId="29" fillId="0" borderId="0" xfId="2" applyFont="1" applyFill="1" applyBorder="1" applyAlignment="1" applyProtection="1"/>
    <xf numFmtId="0" fontId="13" fillId="0" borderId="0" xfId="0" applyFont="1" applyFill="1" applyBorder="1" applyAlignment="1" applyProtection="1">
      <alignment horizontal="left" indent="2"/>
    </xf>
    <xf numFmtId="0" fontId="13" fillId="0" borderId="0" xfId="0" applyFont="1" applyFill="1" applyBorder="1" applyAlignment="1" applyProtection="1">
      <alignment horizontal="right"/>
    </xf>
    <xf numFmtId="0" fontId="17" fillId="0" borderId="0" xfId="0" applyFont="1" applyFill="1" applyBorder="1" applyProtection="1"/>
    <xf numFmtId="43" fontId="17" fillId="0" borderId="0" xfId="2" applyFont="1" applyFill="1" applyBorder="1" applyProtection="1"/>
    <xf numFmtId="0" fontId="13" fillId="0" borderId="0" xfId="0" applyFont="1" applyFill="1" applyBorder="1" applyAlignment="1" applyProtection="1">
      <alignment horizontal="right" vertical="center"/>
    </xf>
    <xf numFmtId="43" fontId="13" fillId="0" borderId="0" xfId="2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wrapText="1"/>
    </xf>
    <xf numFmtId="43" fontId="19" fillId="0" borderId="0" xfId="2" applyFont="1" applyFill="1" applyBorder="1" applyAlignment="1" applyProtection="1">
      <alignment horizontal="center" wrapText="1"/>
    </xf>
    <xf numFmtId="0" fontId="13" fillId="0" borderId="0" xfId="0" applyFont="1" applyFill="1" applyBorder="1" applyAlignment="1" applyProtection="1"/>
    <xf numFmtId="43" fontId="13" fillId="0" borderId="0" xfId="2" applyFont="1" applyFill="1" applyBorder="1" applyAlignment="1" applyProtection="1">
      <alignment horizontal="center" wrapText="1"/>
    </xf>
    <xf numFmtId="0" fontId="17" fillId="0" borderId="0" xfId="0" applyFont="1" applyFill="1" applyBorder="1" applyAlignment="1" applyProtection="1"/>
    <xf numFmtId="43" fontId="17" fillId="0" borderId="0" xfId="2" applyFont="1" applyFill="1" applyBorder="1" applyAlignment="1" applyProtection="1">
      <alignment horizontal="center" wrapText="1"/>
    </xf>
    <xf numFmtId="43" fontId="17" fillId="0" borderId="0" xfId="2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/>
    <xf numFmtId="43" fontId="19" fillId="0" borderId="0" xfId="2" applyFont="1" applyFill="1" applyBorder="1" applyAlignment="1" applyProtection="1">
      <alignment horizontal="left" wrapText="1" indent="2"/>
    </xf>
    <xf numFmtId="43" fontId="31" fillId="0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/>
    <xf numFmtId="43" fontId="31" fillId="0" borderId="0" xfId="2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left" wrapText="1" indent="2"/>
    </xf>
    <xf numFmtId="43" fontId="31" fillId="0" borderId="0" xfId="2" applyFont="1" applyFill="1" applyBorder="1" applyAlignment="1" applyProtection="1">
      <alignment horizontal="right" wrapText="1"/>
    </xf>
    <xf numFmtId="43" fontId="17" fillId="0" borderId="0" xfId="2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center"/>
    </xf>
    <xf numFmtId="0" fontId="33" fillId="0" borderId="0" xfId="0" applyFont="1" applyFill="1" applyBorder="1"/>
    <xf numFmtId="0" fontId="34" fillId="0" borderId="0" xfId="0" applyFont="1" applyFill="1" applyBorder="1" applyProtection="1"/>
    <xf numFmtId="43" fontId="34" fillId="0" borderId="0" xfId="2" applyFont="1" applyFill="1" applyBorder="1" applyProtection="1"/>
    <xf numFmtId="43" fontId="33" fillId="0" borderId="0" xfId="2" applyFont="1" applyFill="1" applyBorder="1"/>
    <xf numFmtId="0" fontId="33" fillId="0" borderId="0" xfId="0" applyFont="1"/>
    <xf numFmtId="43" fontId="33" fillId="0" borderId="0" xfId="2" applyFont="1"/>
    <xf numFmtId="43" fontId="18" fillId="2" borderId="22" xfId="2" applyFont="1" applyFill="1" applyBorder="1" applyAlignment="1" applyProtection="1">
      <alignment horizontal="center"/>
    </xf>
    <xf numFmtId="167" fontId="18" fillId="2" borderId="22" xfId="1" applyNumberFormat="1" applyFont="1" applyFill="1" applyBorder="1" applyAlignment="1" applyProtection="1">
      <alignment horizontal="center" wrapText="1"/>
    </xf>
    <xf numFmtId="0" fontId="15" fillId="2" borderId="11" xfId="0" applyFont="1" applyFill="1" applyBorder="1" applyAlignment="1" applyProtection="1">
      <alignment horizontal="right"/>
    </xf>
    <xf numFmtId="43" fontId="15" fillId="2" borderId="9" xfId="2" applyNumberFormat="1" applyFont="1" applyFill="1" applyBorder="1" applyAlignment="1" applyProtection="1">
      <alignment horizontal="center"/>
    </xf>
    <xf numFmtId="0" fontId="0" fillId="0" borderId="0" xfId="0" applyBorder="1"/>
    <xf numFmtId="0" fontId="5" fillId="0" borderId="0" xfId="0" applyFont="1" applyFill="1" applyBorder="1" applyProtection="1"/>
    <xf numFmtId="0" fontId="10" fillId="2" borderId="0" xfId="0" applyFont="1" applyFill="1" applyProtection="1"/>
    <xf numFmtId="0" fontId="0" fillId="0" borderId="0" xfId="0" applyFont="1" applyProtection="1"/>
    <xf numFmtId="0" fontId="3" fillId="2" borderId="0" xfId="0" applyFont="1" applyFill="1" applyProtection="1"/>
    <xf numFmtId="0" fontId="2" fillId="0" borderId="0" xfId="0" applyFont="1" applyProtection="1"/>
    <xf numFmtId="0" fontId="4" fillId="2" borderId="0" xfId="0" applyFont="1" applyFill="1" applyProtection="1"/>
    <xf numFmtId="0" fontId="0" fillId="2" borderId="0" xfId="0" applyFont="1" applyFill="1" applyProtection="1"/>
    <xf numFmtId="0" fontId="0" fillId="0" borderId="0" xfId="0" applyFont="1" applyFill="1" applyProtection="1"/>
    <xf numFmtId="0" fontId="0" fillId="0" borderId="0" xfId="0" applyFont="1" applyAlignment="1" applyProtection="1">
      <alignment horizontal="center"/>
    </xf>
    <xf numFmtId="44" fontId="0" fillId="0" borderId="0" xfId="0" applyNumberFormat="1" applyFont="1" applyFill="1" applyProtection="1"/>
    <xf numFmtId="1" fontId="17" fillId="2" borderId="0" xfId="0" applyNumberFormat="1" applyFont="1" applyFill="1" applyProtection="1"/>
    <xf numFmtId="43" fontId="17" fillId="2" borderId="0" xfId="2" applyFont="1" applyFill="1" applyProtection="1"/>
    <xf numFmtId="44" fontId="0" fillId="0" borderId="0" xfId="1" applyFont="1" applyProtection="1"/>
    <xf numFmtId="0" fontId="0" fillId="2" borderId="0" xfId="0" applyFont="1" applyFill="1" applyBorder="1" applyProtection="1"/>
    <xf numFmtId="0" fontId="0" fillId="0" borderId="0" xfId="0" applyFont="1" applyFill="1" applyBorder="1" applyProtection="1"/>
    <xf numFmtId="0" fontId="19" fillId="2" borderId="0" xfId="0" applyFont="1" applyFill="1" applyBorder="1" applyAlignment="1" applyProtection="1">
      <alignment horizontal="left" indent="1"/>
    </xf>
    <xf numFmtId="0" fontId="20" fillId="2" borderId="0" xfId="0" applyFont="1" applyFill="1" applyBorder="1" applyAlignment="1" applyProtection="1">
      <alignment wrapText="1"/>
    </xf>
    <xf numFmtId="0" fontId="17" fillId="2" borderId="0" xfId="0" applyFont="1" applyFill="1" applyBorder="1" applyAlignment="1" applyProtection="1">
      <alignment horizontal="left" indent="2"/>
    </xf>
    <xf numFmtId="44" fontId="0" fillId="0" borderId="0" xfId="0" applyNumberFormat="1" applyFont="1" applyProtection="1"/>
    <xf numFmtId="4" fontId="17" fillId="2" borderId="0" xfId="2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left"/>
    </xf>
    <xf numFmtId="0" fontId="0" fillId="2" borderId="2" xfId="0" applyFont="1" applyFill="1" applyBorder="1" applyProtection="1"/>
    <xf numFmtId="0" fontId="33" fillId="0" borderId="0" xfId="0" applyFont="1" applyFill="1" applyBorder="1" applyProtection="1"/>
    <xf numFmtId="43" fontId="33" fillId="0" borderId="0" xfId="2" applyFont="1" applyFill="1" applyBorder="1" applyProtection="1"/>
    <xf numFmtId="0" fontId="29" fillId="0" borderId="0" xfId="5" applyFont="1"/>
    <xf numFmtId="0" fontId="39" fillId="0" borderId="0" xfId="6" applyFont="1" applyFill="1" applyBorder="1" applyAlignment="1" applyProtection="1">
      <alignment vertical="center" wrapText="1"/>
    </xf>
    <xf numFmtId="0" fontId="3" fillId="0" borderId="0" xfId="6" applyFont="1" applyBorder="1" applyAlignment="1" applyProtection="1">
      <alignment horizontal="center" vertical="center" wrapText="1"/>
    </xf>
    <xf numFmtId="0" fontId="29" fillId="0" borderId="0" xfId="7" applyAlignment="1">
      <alignment horizontal="center"/>
    </xf>
    <xf numFmtId="0" fontId="5" fillId="0" borderId="0" xfId="6" applyFont="1" applyBorder="1" applyAlignment="1" applyProtection="1">
      <alignment vertical="center" wrapText="1"/>
    </xf>
    <xf numFmtId="0" fontId="4" fillId="0" borderId="0" xfId="6" applyFont="1" applyBorder="1" applyAlignment="1" applyProtection="1">
      <alignment horizontal="left" vertical="center" wrapText="1"/>
    </xf>
    <xf numFmtId="0" fontId="16" fillId="0" borderId="0" xfId="6" applyFont="1" applyBorder="1" applyAlignment="1" applyProtection="1">
      <alignment horizontal="center" vertical="center" wrapText="1"/>
    </xf>
    <xf numFmtId="0" fontId="3" fillId="0" borderId="0" xfId="6" applyFont="1" applyFill="1" applyBorder="1" applyAlignment="1" applyProtection="1">
      <alignment vertical="center" wrapText="1"/>
    </xf>
    <xf numFmtId="0" fontId="40" fillId="0" borderId="0" xfId="5" applyFont="1" applyAlignment="1">
      <alignment vertical="center"/>
    </xf>
    <xf numFmtId="0" fontId="29" fillId="0" borderId="0" xfId="5" applyFont="1" applyFill="1"/>
    <xf numFmtId="0" fontId="29" fillId="0" borderId="0" xfId="5" applyFont="1" applyProtection="1"/>
    <xf numFmtId="0" fontId="38" fillId="11" borderId="41" xfId="6" applyFont="1" applyFill="1" applyBorder="1" applyAlignment="1" applyProtection="1">
      <alignment vertical="center" wrapText="1"/>
    </xf>
    <xf numFmtId="0" fontId="38" fillId="11" borderId="0" xfId="6" applyFont="1" applyFill="1" applyBorder="1" applyAlignment="1" applyProtection="1"/>
    <xf numFmtId="0" fontId="38" fillId="11" borderId="42" xfId="6" applyFont="1" applyFill="1" applyBorder="1" applyAlignment="1" applyProtection="1"/>
    <xf numFmtId="0" fontId="17" fillId="0" borderId="46" xfId="7" applyFont="1" applyFill="1" applyBorder="1" applyAlignment="1" applyProtection="1">
      <alignment horizontal="center" vertical="center"/>
      <protection locked="0"/>
    </xf>
    <xf numFmtId="0" fontId="29" fillId="0" borderId="46" xfId="7" applyFont="1" applyFill="1" applyBorder="1" applyAlignment="1" applyProtection="1">
      <alignment horizontal="center" vertical="center"/>
      <protection locked="0"/>
    </xf>
    <xf numFmtId="44" fontId="17" fillId="0" borderId="46" xfId="1" applyFont="1" applyFill="1" applyBorder="1" applyAlignment="1" applyProtection="1">
      <alignment horizontal="center" vertical="center" wrapText="1"/>
      <protection locked="0"/>
    </xf>
    <xf numFmtId="44" fontId="17" fillId="7" borderId="46" xfId="1" applyFont="1" applyFill="1" applyBorder="1" applyAlignment="1">
      <alignment horizontal="center" vertical="center" wrapText="1"/>
    </xf>
    <xf numFmtId="0" fontId="17" fillId="0" borderId="47" xfId="7" applyFont="1" applyFill="1" applyBorder="1" applyAlignment="1" applyProtection="1">
      <alignment horizontal="center" vertical="center"/>
      <protection locked="0"/>
    </xf>
    <xf numFmtId="0" fontId="29" fillId="0" borderId="47" xfId="7" applyFont="1" applyFill="1" applyBorder="1" applyAlignment="1" applyProtection="1">
      <alignment horizontal="center" vertical="center"/>
      <protection locked="0"/>
    </xf>
    <xf numFmtId="44" fontId="17" fillId="0" borderId="47" xfId="1" applyFont="1" applyFill="1" applyBorder="1" applyAlignment="1" applyProtection="1">
      <alignment horizontal="center" vertical="center" wrapText="1"/>
      <protection locked="0"/>
    </xf>
    <xf numFmtId="0" fontId="17" fillId="6" borderId="48" xfId="7" applyFont="1" applyFill="1" applyBorder="1" applyAlignment="1">
      <alignment vertical="center"/>
    </xf>
    <xf numFmtId="0" fontId="17" fillId="6" borderId="48" xfId="7" applyFont="1" applyFill="1" applyBorder="1" applyAlignment="1">
      <alignment vertical="center" wrapText="1"/>
    </xf>
    <xf numFmtId="0" fontId="15" fillId="6" borderId="48" xfId="6" applyFont="1" applyFill="1" applyBorder="1" applyAlignment="1" applyProtection="1">
      <alignment vertical="center" wrapText="1"/>
    </xf>
    <xf numFmtId="0" fontId="15" fillId="0" borderId="36" xfId="6" applyFont="1" applyFill="1" applyBorder="1" applyAlignment="1" applyProtection="1">
      <alignment vertical="center" wrapText="1"/>
    </xf>
    <xf numFmtId="1" fontId="15" fillId="9" borderId="36" xfId="6" applyNumberFormat="1" applyFont="1" applyFill="1" applyBorder="1" applyAlignment="1" applyProtection="1">
      <alignment horizontal="right" vertical="center" wrapText="1"/>
    </xf>
    <xf numFmtId="0" fontId="13" fillId="0" borderId="0" xfId="5" applyFont="1"/>
    <xf numFmtId="0" fontId="45" fillId="5" borderId="0" xfId="6" applyFont="1" applyFill="1" applyBorder="1" applyAlignment="1" applyProtection="1">
      <alignment horizontal="left" vertical="center" wrapText="1"/>
    </xf>
    <xf numFmtId="44" fontId="29" fillId="0" borderId="0" xfId="5" applyNumberFormat="1" applyFont="1"/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/>
    </xf>
    <xf numFmtId="0" fontId="15" fillId="2" borderId="0" xfId="0" applyFont="1" applyFill="1" applyBorder="1" applyAlignment="1" applyProtection="1">
      <alignment horizontal="left" indent="2"/>
    </xf>
    <xf numFmtId="0" fontId="15" fillId="4" borderId="48" xfId="6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wrapText="1"/>
    </xf>
    <xf numFmtId="0" fontId="47" fillId="2" borderId="0" xfId="0" applyFont="1" applyFill="1" applyAlignment="1" applyProtection="1">
      <alignment vertical="center"/>
    </xf>
    <xf numFmtId="0" fontId="46" fillId="0" borderId="0" xfId="0" applyFont="1"/>
    <xf numFmtId="0" fontId="50" fillId="0" borderId="0" xfId="0" applyFont="1"/>
    <xf numFmtId="0" fontId="17" fillId="2" borderId="0" xfId="0" applyFont="1" applyFill="1" applyProtection="1"/>
    <xf numFmtId="0" fontId="15" fillId="2" borderId="0" xfId="0" applyFont="1" applyFill="1" applyBorder="1" applyAlignment="1" applyProtection="1">
      <alignment vertical="top"/>
    </xf>
    <xf numFmtId="0" fontId="15" fillId="2" borderId="0" xfId="0" applyFont="1" applyFill="1" applyAlignment="1" applyProtection="1">
      <alignment horizontal="left"/>
    </xf>
    <xf numFmtId="0" fontId="15" fillId="2" borderId="2" xfId="0" applyFont="1" applyFill="1" applyBorder="1" applyProtection="1"/>
    <xf numFmtId="0" fontId="16" fillId="2" borderId="0" xfId="0" applyFont="1" applyFill="1" applyBorder="1" applyProtection="1"/>
    <xf numFmtId="0" fontId="15" fillId="2" borderId="7" xfId="0" applyFont="1" applyFill="1" applyBorder="1" applyProtection="1"/>
    <xf numFmtId="0" fontId="52" fillId="2" borderId="0" xfId="0" applyFont="1" applyFill="1" applyAlignment="1" applyProtection="1">
      <alignment vertical="center"/>
    </xf>
    <xf numFmtId="0" fontId="0" fillId="0" borderId="0" xfId="0" applyFill="1" applyProtection="1"/>
    <xf numFmtId="0" fontId="53" fillId="2" borderId="0" xfId="0" applyFont="1" applyFill="1" applyAlignment="1" applyProtection="1">
      <alignment vertical="center"/>
    </xf>
    <xf numFmtId="0" fontId="16" fillId="2" borderId="0" xfId="0" applyFont="1" applyFill="1" applyProtection="1"/>
    <xf numFmtId="0" fontId="17" fillId="2" borderId="0" xfId="0" applyFont="1" applyFill="1" applyAlignment="1" applyProtection="1">
      <alignment vertical="center" wrapText="1"/>
    </xf>
    <xf numFmtId="0" fontId="15" fillId="2" borderId="0" xfId="0" applyFont="1" applyFill="1" applyAlignment="1" applyProtection="1">
      <alignment horizontal="left" vertical="center" indent="5"/>
    </xf>
    <xf numFmtId="0" fontId="17" fillId="2" borderId="0" xfId="0" applyFont="1" applyFill="1" applyAlignment="1" applyProtection="1">
      <alignment vertical="top"/>
    </xf>
    <xf numFmtId="0" fontId="0" fillId="0" borderId="0" xfId="0" applyProtection="1"/>
    <xf numFmtId="0" fontId="15" fillId="2" borderId="0" xfId="0" applyFont="1" applyFill="1" applyBorder="1" applyAlignment="1" applyProtection="1"/>
    <xf numFmtId="1" fontId="15" fillId="0" borderId="0" xfId="0" applyNumberFormat="1" applyFont="1" applyFill="1" applyBorder="1" applyAlignment="1" applyProtection="1">
      <protection locked="0"/>
    </xf>
    <xf numFmtId="0" fontId="15" fillId="2" borderId="1" xfId="0" applyFont="1" applyFill="1" applyBorder="1" applyProtection="1"/>
    <xf numFmtId="0" fontId="15" fillId="2" borderId="2" xfId="0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center" vertical="center"/>
    </xf>
    <xf numFmtId="0" fontId="0" fillId="2" borderId="3" xfId="0" applyFill="1" applyBorder="1" applyProtection="1"/>
    <xf numFmtId="0" fontId="15" fillId="0" borderId="0" xfId="0" applyFont="1" applyProtection="1"/>
    <xf numFmtId="0" fontId="8" fillId="2" borderId="0" xfId="0" applyFont="1" applyFill="1" applyBorder="1" applyAlignment="1" applyProtection="1">
      <alignment horizontal="left" vertical="center"/>
    </xf>
    <xf numFmtId="0" fontId="15" fillId="2" borderId="4" xfId="0" applyFont="1" applyFill="1" applyBorder="1" applyProtection="1"/>
    <xf numFmtId="0" fontId="48" fillId="2" borderId="0" xfId="0" applyFont="1" applyFill="1" applyBorder="1" applyAlignment="1" applyProtection="1">
      <alignment vertical="center" wrapText="1"/>
    </xf>
    <xf numFmtId="0" fontId="55" fillId="0" borderId="0" xfId="0" applyFont="1" applyFill="1" applyProtection="1"/>
    <xf numFmtId="0" fontId="15" fillId="2" borderId="10" xfId="0" applyFont="1" applyFill="1" applyBorder="1" applyAlignment="1" applyProtection="1">
      <alignment horizontal="center"/>
    </xf>
    <xf numFmtId="0" fontId="48" fillId="2" borderId="11" xfId="0" applyFont="1" applyFill="1" applyBorder="1" applyAlignment="1" applyProtection="1">
      <alignment horizontal="center" vertical="center"/>
    </xf>
    <xf numFmtId="0" fontId="15" fillId="2" borderId="12" xfId="0" applyFont="1" applyFill="1" applyBorder="1" applyProtection="1"/>
    <xf numFmtId="0" fontId="15" fillId="2" borderId="13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44" fontId="15" fillId="2" borderId="0" xfId="1" applyFont="1" applyFill="1" applyBorder="1" applyAlignment="1" applyProtection="1"/>
    <xf numFmtId="0" fontId="16" fillId="2" borderId="14" xfId="0" applyFont="1" applyFill="1" applyBorder="1" applyProtection="1"/>
    <xf numFmtId="0" fontId="6" fillId="0" borderId="0" xfId="0" applyFont="1" applyFill="1" applyBorder="1" applyProtection="1"/>
    <xf numFmtId="0" fontId="17" fillId="2" borderId="0" xfId="0" applyFont="1" applyFill="1" applyBorder="1" applyAlignment="1" applyProtection="1">
      <alignment horizontal="left" vertical="center" indent="2"/>
    </xf>
    <xf numFmtId="0" fontId="56" fillId="0" borderId="0" xfId="0" quotePrefix="1" applyFont="1" applyAlignment="1" applyProtection="1">
      <alignment vertical="center"/>
    </xf>
    <xf numFmtId="0" fontId="57" fillId="2" borderId="0" xfId="0" quotePrefix="1" applyFont="1" applyFill="1" applyBorder="1" applyAlignment="1" applyProtection="1">
      <alignment horizontal="left" vertical="center" indent="3"/>
    </xf>
    <xf numFmtId="0" fontId="56" fillId="0" borderId="0" xfId="0" applyFont="1" applyAlignment="1" applyProtection="1">
      <alignment vertical="center"/>
    </xf>
    <xf numFmtId="0" fontId="15" fillId="2" borderId="0" xfId="0" applyFont="1" applyFill="1" applyBorder="1" applyAlignment="1" applyProtection="1">
      <alignment horizontal="center"/>
    </xf>
    <xf numFmtId="0" fontId="15" fillId="2" borderId="15" xfId="0" applyFont="1" applyFill="1" applyBorder="1" applyAlignment="1" applyProtection="1">
      <alignment horizontal="center"/>
    </xf>
    <xf numFmtId="0" fontId="15" fillId="2" borderId="16" xfId="0" applyFont="1" applyFill="1" applyBorder="1" applyAlignment="1" applyProtection="1">
      <alignment horizontal="right"/>
    </xf>
    <xf numFmtId="0" fontId="15" fillId="2" borderId="16" xfId="0" applyFont="1" applyFill="1" applyBorder="1" applyAlignment="1" applyProtection="1">
      <alignment horizontal="center"/>
    </xf>
    <xf numFmtId="0" fontId="15" fillId="2" borderId="16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center"/>
    </xf>
    <xf numFmtId="0" fontId="15" fillId="2" borderId="11" xfId="0" applyFont="1" applyFill="1" applyBorder="1" applyAlignment="1" applyProtection="1">
      <alignment horizontal="center" vertical="center"/>
    </xf>
    <xf numFmtId="0" fontId="15" fillId="2" borderId="11" xfId="0" applyFont="1" applyFill="1" applyBorder="1" applyProtection="1"/>
    <xf numFmtId="0" fontId="46" fillId="0" borderId="0" xfId="0" applyFont="1" applyProtection="1"/>
    <xf numFmtId="0" fontId="58" fillId="2" borderId="0" xfId="4" applyFont="1" applyFill="1" applyBorder="1" applyAlignment="1" applyProtection="1">
      <alignment horizontal="center" vertical="center"/>
    </xf>
    <xf numFmtId="170" fontId="33" fillId="12" borderId="55" xfId="4" applyNumberFormat="1" applyFont="1" applyFill="1" applyBorder="1" applyAlignment="1" applyProtection="1">
      <protection locked="0"/>
    </xf>
    <xf numFmtId="0" fontId="37" fillId="2" borderId="0" xfId="0" applyFont="1" applyFill="1" applyBorder="1" applyAlignment="1" applyProtection="1">
      <alignment horizontal="left" vertical="center" indent="2"/>
    </xf>
    <xf numFmtId="44" fontId="7" fillId="2" borderId="0" xfId="4" applyNumberFormat="1" applyFill="1" applyBorder="1" applyAlignment="1" applyProtection="1"/>
    <xf numFmtId="171" fontId="0" fillId="0" borderId="0" xfId="0" applyNumberFormat="1" applyProtection="1"/>
    <xf numFmtId="0" fontId="18" fillId="2" borderId="10" xfId="0" applyFont="1" applyFill="1" applyBorder="1" applyAlignment="1" applyProtection="1">
      <alignment horizontal="left" vertical="center"/>
    </xf>
    <xf numFmtId="0" fontId="18" fillId="2" borderId="11" xfId="0" applyFont="1" applyFill="1" applyBorder="1" applyAlignment="1" applyProtection="1">
      <alignment horizontal="center" vertical="center"/>
    </xf>
    <xf numFmtId="0" fontId="19" fillId="2" borderId="19" xfId="0" applyFont="1" applyFill="1" applyBorder="1" applyAlignment="1" applyProtection="1">
      <alignment vertical="center"/>
    </xf>
    <xf numFmtId="0" fontId="19" fillId="2" borderId="18" xfId="0" applyFont="1" applyFill="1" applyBorder="1" applyAlignment="1" applyProtection="1">
      <alignment vertical="center"/>
    </xf>
    <xf numFmtId="0" fontId="19" fillId="2" borderId="20" xfId="0" applyFont="1" applyFill="1" applyBorder="1" applyAlignment="1" applyProtection="1">
      <alignment vertical="center"/>
    </xf>
    <xf numFmtId="0" fontId="15" fillId="2" borderId="4" xfId="0" applyFont="1" applyFill="1" applyBorder="1" applyAlignment="1" applyProtection="1">
      <alignment horizontal="center"/>
    </xf>
    <xf numFmtId="0" fontId="18" fillId="2" borderId="22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54" fillId="0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59" fillId="13" borderId="4" xfId="0" applyFont="1" applyFill="1" applyBorder="1" applyAlignment="1" applyProtection="1">
      <alignment horizontal="left" vertical="top"/>
    </xf>
    <xf numFmtId="0" fontId="15" fillId="2" borderId="22" xfId="0" applyFont="1" applyFill="1" applyBorder="1" applyAlignment="1" applyProtection="1">
      <alignment horizontal="center" vertical="top" wrapText="1"/>
    </xf>
    <xf numFmtId="44" fontId="17" fillId="2" borderId="22" xfId="1" applyFont="1" applyFill="1" applyBorder="1" applyAlignment="1" applyProtection="1">
      <alignment vertical="center"/>
    </xf>
    <xf numFmtId="172" fontId="15" fillId="2" borderId="9" xfId="1" applyNumberFormat="1" applyFont="1" applyFill="1" applyBorder="1" applyAlignment="1" applyProtection="1">
      <alignment horizontal="center" vertical="center"/>
    </xf>
    <xf numFmtId="44" fontId="15" fillId="2" borderId="22" xfId="0" applyNumberFormat="1" applyFont="1" applyFill="1" applyBorder="1" applyAlignment="1" applyProtection="1">
      <alignment vertical="center"/>
    </xf>
    <xf numFmtId="2" fontId="54" fillId="0" borderId="0" xfId="0" applyNumberFormat="1" applyFont="1" applyFill="1" applyBorder="1" applyAlignment="1" applyProtection="1">
      <alignment horizontal="left"/>
    </xf>
    <xf numFmtId="44" fontId="17" fillId="2" borderId="9" xfId="1" applyFont="1" applyFill="1" applyBorder="1" applyAlignment="1" applyProtection="1">
      <alignment vertical="center"/>
    </xf>
    <xf numFmtId="44" fontId="15" fillId="2" borderId="9" xfId="0" applyNumberFormat="1" applyFont="1" applyFill="1" applyBorder="1" applyAlignment="1" applyProtection="1">
      <alignment vertical="center"/>
    </xf>
    <xf numFmtId="0" fontId="18" fillId="2" borderId="10" xfId="0" applyFont="1" applyFill="1" applyBorder="1" applyAlignment="1" applyProtection="1">
      <alignment horizontal="center"/>
    </xf>
    <xf numFmtId="0" fontId="18" fillId="2" borderId="11" xfId="0" applyFont="1" applyFill="1" applyBorder="1" applyAlignment="1" applyProtection="1"/>
    <xf numFmtId="0" fontId="19" fillId="2" borderId="11" xfId="0" applyFont="1" applyFill="1" applyBorder="1" applyAlignment="1" applyProtection="1"/>
    <xf numFmtId="44" fontId="15" fillId="2" borderId="20" xfId="1" applyFont="1" applyFill="1" applyBorder="1" applyAlignment="1" applyProtection="1">
      <alignment vertical="center"/>
    </xf>
    <xf numFmtId="0" fontId="18" fillId="2" borderId="13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/>
    <xf numFmtId="0" fontId="18" fillId="2" borderId="15" xfId="0" applyFont="1" applyFill="1" applyBorder="1" applyAlignment="1" applyProtection="1">
      <alignment horizontal="center"/>
    </xf>
    <xf numFmtId="0" fontId="18" fillId="2" borderId="16" xfId="0" applyFont="1" applyFill="1" applyBorder="1" applyAlignment="1" applyProtection="1"/>
    <xf numFmtId="0" fontId="19" fillId="2" borderId="16" xfId="0" applyFont="1" applyFill="1" applyBorder="1" applyAlignment="1" applyProtection="1"/>
    <xf numFmtId="44" fontId="18" fillId="2" borderId="9" xfId="1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left"/>
    </xf>
    <xf numFmtId="0" fontId="22" fillId="2" borderId="0" xfId="0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Protection="1"/>
    <xf numFmtId="0" fontId="15" fillId="2" borderId="7" xfId="0" applyFont="1" applyFill="1" applyBorder="1" applyAlignment="1" applyProtection="1">
      <alignment horizontal="center"/>
    </xf>
    <xf numFmtId="0" fontId="15" fillId="2" borderId="7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/>
    </xf>
    <xf numFmtId="0" fontId="26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/>
    <xf numFmtId="0" fontId="48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/>
    <xf numFmtId="0" fontId="0" fillId="0" borderId="0" xfId="0" applyFont="1" applyAlignment="1"/>
    <xf numFmtId="0" fontId="15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/>
    <xf numFmtId="0" fontId="60" fillId="2" borderId="0" xfId="0" applyFont="1" applyFill="1" applyAlignment="1" applyProtection="1"/>
    <xf numFmtId="0" fontId="17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18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 wrapText="1"/>
    </xf>
    <xf numFmtId="0" fontId="0" fillId="2" borderId="0" xfId="0" applyFill="1" applyProtection="1"/>
    <xf numFmtId="0" fontId="46" fillId="2" borderId="0" xfId="0" applyFont="1" applyFill="1" applyProtection="1"/>
    <xf numFmtId="0" fontId="21" fillId="2" borderId="0" xfId="0" applyFont="1" applyFill="1" applyAlignment="1" applyProtection="1">
      <alignment vertical="center"/>
    </xf>
    <xf numFmtId="0" fontId="17" fillId="2" borderId="0" xfId="0" applyFont="1" applyFill="1" applyBorder="1" applyAlignment="1" applyProtection="1">
      <alignment vertical="top"/>
    </xf>
    <xf numFmtId="0" fontId="61" fillId="2" borderId="0" xfId="0" applyFont="1" applyFill="1" applyAlignment="1" applyProtection="1">
      <alignment horizontal="left" vertical="center" indent="2"/>
    </xf>
    <xf numFmtId="0" fontId="17" fillId="2" borderId="0" xfId="0" applyFont="1" applyFill="1" applyAlignment="1" applyProtection="1"/>
    <xf numFmtId="0" fontId="13" fillId="2" borderId="0" xfId="0" applyFont="1" applyFill="1" applyAlignment="1" applyProtection="1"/>
    <xf numFmtId="0" fontId="16" fillId="2" borderId="0" xfId="0" applyFont="1" applyFill="1" applyAlignment="1" applyProtection="1"/>
    <xf numFmtId="0" fontId="64" fillId="2" borderId="0" xfId="0" applyFont="1" applyFill="1" applyAlignment="1" applyProtection="1"/>
    <xf numFmtId="0" fontId="46" fillId="0" borderId="0" xfId="0" applyFont="1" applyAlignment="1"/>
    <xf numFmtId="0" fontId="4" fillId="2" borderId="0" xfId="0" applyFont="1" applyFill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64" fillId="2" borderId="0" xfId="0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Protection="1"/>
    <xf numFmtId="0" fontId="15" fillId="2" borderId="0" xfId="0" applyFont="1" applyFill="1" applyAlignment="1" applyProtection="1">
      <alignment vertical="top"/>
    </xf>
    <xf numFmtId="0" fontId="0" fillId="2" borderId="0" xfId="0" applyFont="1" applyFill="1" applyBorder="1" applyAlignment="1" applyProtection="1">
      <alignment horizontal="center"/>
    </xf>
    <xf numFmtId="43" fontId="0" fillId="2" borderId="0" xfId="2" applyFont="1" applyFill="1" applyBorder="1" applyProtection="1"/>
    <xf numFmtId="43" fontId="0" fillId="2" borderId="0" xfId="0" applyNumberFormat="1" applyFont="1" applyFill="1" applyBorder="1" applyProtection="1"/>
    <xf numFmtId="0" fontId="9" fillId="2" borderId="0" xfId="0" applyFont="1" applyFill="1" applyBorder="1" applyAlignment="1" applyProtection="1">
      <alignment wrapText="1"/>
    </xf>
    <xf numFmtId="44" fontId="15" fillId="4" borderId="9" xfId="1" applyFont="1" applyFill="1" applyBorder="1" applyProtection="1">
      <protection locked="0"/>
    </xf>
    <xf numFmtId="43" fontId="15" fillId="4" borderId="9" xfId="2" applyFont="1" applyFill="1" applyBorder="1" applyAlignment="1" applyProtection="1">
      <alignment horizontal="right"/>
      <protection locked="0"/>
    </xf>
    <xf numFmtId="9" fontId="15" fillId="4" borderId="9" xfId="3" applyNumberFormat="1" applyFont="1" applyFill="1" applyBorder="1" applyAlignment="1" applyProtection="1">
      <alignment horizontal="center"/>
      <protection locked="0"/>
    </xf>
    <xf numFmtId="0" fontId="15" fillId="14" borderId="24" xfId="0" applyFont="1" applyFill="1" applyBorder="1" applyProtection="1"/>
    <xf numFmtId="0" fontId="15" fillId="14" borderId="25" xfId="0" applyFont="1" applyFill="1" applyBorder="1" applyProtection="1"/>
    <xf numFmtId="0" fontId="15" fillId="14" borderId="0" xfId="0" applyFont="1" applyFill="1" applyBorder="1" applyProtection="1"/>
    <xf numFmtId="0" fontId="15" fillId="14" borderId="0" xfId="0" applyFont="1" applyFill="1" applyBorder="1" applyAlignment="1" applyProtection="1">
      <alignment horizontal="center"/>
    </xf>
    <xf numFmtId="0" fontId="15" fillId="14" borderId="21" xfId="0" applyFont="1" applyFill="1" applyBorder="1" applyAlignment="1" applyProtection="1">
      <alignment horizontal="center"/>
    </xf>
    <xf numFmtId="0" fontId="15" fillId="14" borderId="23" xfId="0" applyFont="1" applyFill="1" applyBorder="1" applyProtection="1"/>
    <xf numFmtId="0" fontId="15" fillId="14" borderId="28" xfId="0" applyFont="1" applyFill="1" applyBorder="1" applyProtection="1"/>
    <xf numFmtId="0" fontId="15" fillId="14" borderId="29" xfId="0" applyFont="1" applyFill="1" applyBorder="1" applyProtection="1"/>
    <xf numFmtId="0" fontId="38" fillId="0" borderId="0" xfId="0" applyFont="1" applyFill="1" applyAlignment="1" applyProtection="1">
      <alignment horizontal="left" vertical="center"/>
    </xf>
    <xf numFmtId="0" fontId="49" fillId="0" borderId="0" xfId="0" applyFont="1" applyFill="1" applyAlignment="1" applyProtection="1">
      <alignment horizontal="left" vertical="center" wrapText="1"/>
    </xf>
    <xf numFmtId="0" fontId="65" fillId="14" borderId="49" xfId="0" applyFont="1" applyFill="1" applyBorder="1" applyAlignment="1" applyProtection="1">
      <alignment vertical="center"/>
    </xf>
    <xf numFmtId="0" fontId="15" fillId="14" borderId="50" xfId="0" applyFont="1" applyFill="1" applyBorder="1" applyProtection="1"/>
    <xf numFmtId="0" fontId="15" fillId="14" borderId="51" xfId="0" applyFont="1" applyFill="1" applyBorder="1" applyProtection="1"/>
    <xf numFmtId="0" fontId="48" fillId="2" borderId="0" xfId="0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vertical="top"/>
    </xf>
    <xf numFmtId="0" fontId="18" fillId="14" borderId="10" xfId="0" applyFont="1" applyFill="1" applyBorder="1" applyAlignment="1" applyProtection="1">
      <alignment horizontal="left" indent="2"/>
    </xf>
    <xf numFmtId="0" fontId="15" fillId="14" borderId="11" xfId="0" applyFont="1" applyFill="1" applyBorder="1" applyAlignment="1" applyProtection="1">
      <alignment horizontal="right"/>
    </xf>
    <xf numFmtId="0" fontId="15" fillId="14" borderId="12" xfId="0" applyFont="1" applyFill="1" applyBorder="1" applyAlignment="1" applyProtection="1">
      <alignment horizontal="right"/>
    </xf>
    <xf numFmtId="0" fontId="15" fillId="14" borderId="13" xfId="0" applyFont="1" applyFill="1" applyBorder="1" applyAlignment="1" applyProtection="1"/>
    <xf numFmtId="0" fontId="15" fillId="14" borderId="0" xfId="0" applyFont="1" applyFill="1" applyBorder="1" applyAlignment="1" applyProtection="1"/>
    <xf numFmtId="0" fontId="15" fillId="14" borderId="14" xfId="0" applyFont="1" applyFill="1" applyBorder="1" applyAlignment="1" applyProtection="1">
      <alignment horizontal="right"/>
    </xf>
    <xf numFmtId="0" fontId="24" fillId="14" borderId="15" xfId="0" applyFont="1" applyFill="1" applyBorder="1" applyAlignment="1" applyProtection="1"/>
    <xf numFmtId="0" fontId="18" fillId="14" borderId="16" xfId="0" applyFont="1" applyFill="1" applyBorder="1" applyAlignment="1" applyProtection="1">
      <alignment horizontal="right"/>
    </xf>
    <xf numFmtId="0" fontId="18" fillId="14" borderId="16" xfId="0" applyFont="1" applyFill="1" applyBorder="1" applyAlignment="1" applyProtection="1">
      <alignment horizontal="left" indent="2"/>
    </xf>
    <xf numFmtId="0" fontId="18" fillId="14" borderId="17" xfId="0" applyFont="1" applyFill="1" applyBorder="1" applyAlignment="1" applyProtection="1">
      <alignment horizontal="right" indent="2"/>
    </xf>
    <xf numFmtId="0" fontId="15" fillId="14" borderId="10" xfId="0" applyFont="1" applyFill="1" applyBorder="1" applyAlignment="1" applyProtection="1"/>
    <xf numFmtId="0" fontId="18" fillId="14" borderId="15" xfId="0" applyFont="1" applyFill="1" applyBorder="1" applyAlignment="1" applyProtection="1"/>
    <xf numFmtId="0" fontId="18" fillId="14" borderId="16" xfId="0" applyFont="1" applyFill="1" applyBorder="1" applyAlignment="1" applyProtection="1">
      <alignment horizontal="right" indent="2"/>
    </xf>
    <xf numFmtId="0" fontId="18" fillId="14" borderId="10" xfId="0" applyFont="1" applyFill="1" applyBorder="1" applyAlignment="1" applyProtection="1"/>
    <xf numFmtId="0" fontId="18" fillId="14" borderId="11" xfId="0" applyFont="1" applyFill="1" applyBorder="1" applyAlignment="1" applyProtection="1">
      <alignment horizontal="right"/>
    </xf>
    <xf numFmtId="0" fontId="18" fillId="14" borderId="11" xfId="0" applyFont="1" applyFill="1" applyBorder="1" applyAlignment="1" applyProtection="1">
      <alignment horizontal="left" indent="2"/>
    </xf>
    <xf numFmtId="43" fontId="18" fillId="14" borderId="12" xfId="2" applyFont="1" applyFill="1" applyBorder="1" applyAlignment="1" applyProtection="1">
      <alignment horizontal="left" wrapText="1" indent="2"/>
    </xf>
    <xf numFmtId="0" fontId="18" fillId="14" borderId="19" xfId="0" applyFont="1" applyFill="1" applyBorder="1" applyAlignment="1" applyProtection="1"/>
    <xf numFmtId="0" fontId="18" fillId="14" borderId="18" xfId="0" applyFont="1" applyFill="1" applyBorder="1" applyAlignment="1" applyProtection="1">
      <alignment horizontal="right"/>
    </xf>
    <xf numFmtId="0" fontId="18" fillId="14" borderId="18" xfId="0" applyFont="1" applyFill="1" applyBorder="1" applyAlignment="1" applyProtection="1">
      <alignment horizontal="left" indent="2"/>
    </xf>
    <xf numFmtId="43" fontId="18" fillId="14" borderId="18" xfId="2" applyFont="1" applyFill="1" applyBorder="1" applyAlignment="1" applyProtection="1">
      <alignment horizontal="left" wrapText="1" indent="2"/>
    </xf>
    <xf numFmtId="43" fontId="18" fillId="14" borderId="18" xfId="2" applyFont="1" applyFill="1" applyBorder="1" applyAlignment="1" applyProtection="1">
      <alignment horizontal="center"/>
    </xf>
    <xf numFmtId="167" fontId="18" fillId="14" borderId="18" xfId="1" applyNumberFormat="1" applyFont="1" applyFill="1" applyBorder="1" applyAlignment="1" applyProtection="1">
      <alignment horizontal="center" wrapText="1"/>
    </xf>
    <xf numFmtId="167" fontId="18" fillId="14" borderId="20" xfId="1" applyNumberFormat="1" applyFont="1" applyFill="1" applyBorder="1" applyAlignment="1" applyProtection="1">
      <alignment horizontal="center" wrapText="1"/>
    </xf>
    <xf numFmtId="0" fontId="18" fillId="14" borderId="18" xfId="0" applyFont="1" applyFill="1" applyBorder="1" applyAlignment="1" applyProtection="1">
      <alignment vertical="center" wrapText="1"/>
    </xf>
    <xf numFmtId="0" fontId="18" fillId="14" borderId="20" xfId="0" applyFont="1" applyFill="1" applyBorder="1" applyAlignment="1" applyProtection="1">
      <alignment vertical="center" wrapText="1"/>
    </xf>
    <xf numFmtId="0" fontId="18" fillId="14" borderId="19" xfId="0" applyFont="1" applyFill="1" applyBorder="1" applyAlignment="1" applyProtection="1">
      <alignment horizontal="left" vertical="center" indent="10"/>
    </xf>
    <xf numFmtId="0" fontId="18" fillId="14" borderId="18" xfId="0" applyFont="1" applyFill="1" applyBorder="1" applyAlignment="1" applyProtection="1">
      <alignment vertical="center"/>
    </xf>
    <xf numFmtId="0" fontId="18" fillId="14" borderId="11" xfId="0" applyFont="1" applyFill="1" applyBorder="1" applyAlignment="1" applyProtection="1">
      <alignment vertical="center"/>
    </xf>
    <xf numFmtId="0" fontId="18" fillId="14" borderId="12" xfId="0" applyFont="1" applyFill="1" applyBorder="1" applyAlignment="1" applyProtection="1">
      <alignment vertical="center"/>
    </xf>
    <xf numFmtId="0" fontId="18" fillId="14" borderId="49" xfId="0" applyFont="1" applyFill="1" applyBorder="1" applyAlignment="1" applyProtection="1">
      <alignment vertical="center"/>
    </xf>
    <xf numFmtId="0" fontId="15" fillId="4" borderId="22" xfId="0" applyFont="1" applyFill="1" applyBorder="1" applyAlignment="1" applyProtection="1">
      <alignment vertical="center" wrapText="1"/>
      <protection locked="0"/>
    </xf>
    <xf numFmtId="43" fontId="15" fillId="4" borderId="22" xfId="2" applyFont="1" applyFill="1" applyBorder="1" applyAlignment="1" applyProtection="1">
      <alignment horizontal="center" vertical="center" wrapText="1"/>
      <protection locked="0"/>
    </xf>
    <xf numFmtId="165" fontId="15" fillId="4" borderId="22" xfId="2" applyNumberFormat="1" applyFont="1" applyFill="1" applyBorder="1" applyAlignment="1" applyProtection="1">
      <alignment horizontal="center" vertical="center" wrapText="1"/>
      <protection locked="0"/>
    </xf>
    <xf numFmtId="44" fontId="15" fillId="4" borderId="22" xfId="1" applyFont="1" applyFill="1" applyBorder="1" applyAlignment="1" applyProtection="1">
      <alignment horizontal="center" vertical="center" wrapText="1"/>
      <protection locked="0"/>
    </xf>
    <xf numFmtId="0" fontId="18" fillId="15" borderId="22" xfId="0" applyFont="1" applyFill="1" applyBorder="1" applyAlignment="1" applyProtection="1">
      <alignment wrapText="1"/>
    </xf>
    <xf numFmtId="0" fontId="18" fillId="15" borderId="22" xfId="0" applyFont="1" applyFill="1" applyBorder="1" applyAlignment="1" applyProtection="1">
      <alignment horizontal="center" wrapText="1"/>
    </xf>
    <xf numFmtId="0" fontId="19" fillId="15" borderId="22" xfId="0" applyFont="1" applyFill="1" applyBorder="1" applyAlignment="1" applyProtection="1">
      <alignment horizontal="center" wrapText="1"/>
    </xf>
    <xf numFmtId="0" fontId="19" fillId="15" borderId="0" xfId="0" applyFont="1" applyFill="1" applyBorder="1" applyAlignment="1" applyProtection="1">
      <alignment horizontal="center" wrapText="1"/>
    </xf>
    <xf numFmtId="0" fontId="18" fillId="16" borderId="19" xfId="0" applyFont="1" applyFill="1" applyBorder="1" applyAlignment="1" applyProtection="1">
      <alignment horizontal="left" vertical="center"/>
    </xf>
    <xf numFmtId="0" fontId="18" fillId="16" borderId="18" xfId="0" applyFont="1" applyFill="1" applyBorder="1" applyAlignment="1" applyProtection="1">
      <alignment horizontal="center" vertical="center" wrapText="1"/>
    </xf>
    <xf numFmtId="0" fontId="18" fillId="16" borderId="11" xfId="0" applyFont="1" applyFill="1" applyBorder="1" applyAlignment="1" applyProtection="1">
      <alignment horizontal="center" vertical="center" wrapText="1"/>
    </xf>
    <xf numFmtId="0" fontId="19" fillId="16" borderId="11" xfId="0" applyFont="1" applyFill="1" applyBorder="1" applyAlignment="1" applyProtection="1">
      <alignment vertical="center" wrapText="1"/>
    </xf>
    <xf numFmtId="0" fontId="19" fillId="16" borderId="12" xfId="0" applyFont="1" applyFill="1" applyBorder="1" applyAlignment="1" applyProtection="1">
      <alignment vertical="center" wrapText="1"/>
    </xf>
    <xf numFmtId="0" fontId="15" fillId="16" borderId="26" xfId="0" applyFont="1" applyFill="1" applyBorder="1" applyAlignment="1" applyProtection="1">
      <alignment horizontal="center"/>
    </xf>
    <xf numFmtId="0" fontId="18" fillId="16" borderId="0" xfId="0" applyFont="1" applyFill="1" applyBorder="1" applyProtection="1"/>
    <xf numFmtId="0" fontId="15" fillId="16" borderId="0" xfId="0" applyFont="1" applyFill="1" applyBorder="1" applyProtection="1"/>
    <xf numFmtId="0" fontId="15" fillId="16" borderId="23" xfId="0" applyFont="1" applyFill="1" applyBorder="1" applyProtection="1"/>
    <xf numFmtId="0" fontId="15" fillId="16" borderId="23" xfId="0" applyFont="1" applyFill="1" applyBorder="1" applyAlignment="1" applyProtection="1">
      <alignment horizontal="center" vertical="center"/>
    </xf>
    <xf numFmtId="0" fontId="15" fillId="16" borderId="21" xfId="0" applyFont="1" applyFill="1" applyBorder="1" applyProtection="1"/>
    <xf numFmtId="44" fontId="15" fillId="16" borderId="23" xfId="0" applyNumberFormat="1" applyFont="1" applyFill="1" applyBorder="1" applyProtection="1"/>
    <xf numFmtId="44" fontId="15" fillId="16" borderId="23" xfId="0" applyNumberFormat="1" applyFont="1" applyFill="1" applyBorder="1" applyAlignment="1" applyProtection="1">
      <alignment horizontal="center" vertical="center"/>
    </xf>
    <xf numFmtId="0" fontId="15" fillId="16" borderId="27" xfId="0" applyFont="1" applyFill="1" applyBorder="1" applyAlignment="1" applyProtection="1">
      <alignment horizontal="center"/>
    </xf>
    <xf numFmtId="0" fontId="15" fillId="16" borderId="28" xfId="0" applyFont="1" applyFill="1" applyBorder="1" applyProtection="1"/>
    <xf numFmtId="0" fontId="15" fillId="16" borderId="28" xfId="0" applyFont="1" applyFill="1" applyBorder="1" applyAlignment="1" applyProtection="1">
      <alignment horizontal="center" vertical="center"/>
    </xf>
    <xf numFmtId="0" fontId="15" fillId="16" borderId="29" xfId="0" applyFont="1" applyFill="1" applyBorder="1" applyProtection="1"/>
    <xf numFmtId="0" fontId="22" fillId="2" borderId="0" xfId="0" applyFont="1" applyFill="1" applyBorder="1" applyAlignment="1" applyProtection="1"/>
    <xf numFmtId="0" fontId="0" fillId="7" borderId="0" xfId="0" applyFill="1" applyProtection="1"/>
    <xf numFmtId="0" fontId="46" fillId="7" borderId="0" xfId="0" applyFont="1" applyFill="1"/>
    <xf numFmtId="0" fontId="0" fillId="7" borderId="0" xfId="0" applyFill="1"/>
    <xf numFmtId="0" fontId="50" fillId="7" borderId="0" xfId="0" applyFont="1" applyFill="1" applyProtection="1"/>
    <xf numFmtId="0" fontId="51" fillId="7" borderId="0" xfId="0" applyFont="1" applyFill="1"/>
    <xf numFmtId="0" fontId="50" fillId="7" borderId="0" xfId="0" applyFont="1" applyFill="1"/>
    <xf numFmtId="0" fontId="15" fillId="7" borderId="0" xfId="0" applyFont="1" applyFill="1" applyBorder="1" applyAlignment="1" applyProtection="1">
      <alignment vertical="top"/>
    </xf>
    <xf numFmtId="0" fontId="46" fillId="7" borderId="0" xfId="0" applyFont="1" applyFill="1" applyBorder="1" applyAlignment="1">
      <alignment vertical="center"/>
    </xf>
    <xf numFmtId="0" fontId="0" fillId="7" borderId="0" xfId="0" applyFill="1" applyBorder="1"/>
    <xf numFmtId="0" fontId="46" fillId="7" borderId="0" xfId="0" applyFont="1" applyFill="1" applyProtection="1"/>
    <xf numFmtId="0" fontId="46" fillId="7" borderId="0" xfId="0" applyFont="1" applyFill="1" applyAlignment="1">
      <alignment vertical="center"/>
    </xf>
    <xf numFmtId="0" fontId="4" fillId="7" borderId="0" xfId="0" applyFont="1" applyFill="1" applyAlignment="1" applyProtection="1"/>
    <xf numFmtId="0" fontId="0" fillId="7" borderId="0" xfId="0" applyFont="1" applyFill="1" applyAlignment="1" applyProtection="1"/>
    <xf numFmtId="0" fontId="0" fillId="7" borderId="0" xfId="0" applyFont="1" applyFill="1" applyAlignment="1"/>
    <xf numFmtId="0" fontId="17" fillId="7" borderId="0" xfId="0" applyFont="1" applyFill="1" applyAlignment="1" applyProtection="1">
      <alignment vertical="center"/>
    </xf>
    <xf numFmtId="0" fontId="15" fillId="7" borderId="0" xfId="0" applyFont="1" applyFill="1" applyProtection="1"/>
    <xf numFmtId="0" fontId="15" fillId="7" borderId="0" xfId="0" applyFont="1" applyFill="1" applyAlignment="1" applyProtection="1">
      <alignment vertical="top"/>
    </xf>
    <xf numFmtId="0" fontId="37" fillId="7" borderId="0" xfId="0" applyFont="1" applyFill="1" applyAlignment="1" applyProtection="1">
      <alignment vertical="top"/>
    </xf>
    <xf numFmtId="0" fontId="15" fillId="7" borderId="0" xfId="0" applyFont="1" applyFill="1"/>
    <xf numFmtId="0" fontId="15" fillId="7" borderId="0" xfId="0" applyFont="1" applyFill="1" applyAlignment="1" applyProtection="1"/>
    <xf numFmtId="0" fontId="17" fillId="7" borderId="0" xfId="0" applyFont="1" applyFill="1" applyBorder="1" applyAlignment="1" applyProtection="1">
      <alignment vertical="top"/>
    </xf>
    <xf numFmtId="0" fontId="17" fillId="7" borderId="0" xfId="0" applyFont="1" applyFill="1" applyBorder="1" applyAlignment="1">
      <alignment vertical="top"/>
    </xf>
    <xf numFmtId="0" fontId="15" fillId="7" borderId="0" xfId="0" applyFont="1" applyFill="1" applyAlignment="1">
      <alignment vertical="center"/>
    </xf>
    <xf numFmtId="0" fontId="64" fillId="7" borderId="0" xfId="0" applyFont="1" applyFill="1" applyAlignment="1" applyProtection="1"/>
    <xf numFmtId="0" fontId="46" fillId="7" borderId="0" xfId="0" applyFont="1" applyFill="1" applyAlignment="1"/>
    <xf numFmtId="0" fontId="4" fillId="7" borderId="0" xfId="0" applyFont="1" applyFill="1" applyAlignment="1" applyProtection="1">
      <alignment vertical="center"/>
    </xf>
    <xf numFmtId="0" fontId="64" fillId="7" borderId="0" xfId="0" applyFont="1" applyFill="1" applyAlignment="1" applyProtection="1">
      <alignment vertical="center"/>
    </xf>
    <xf numFmtId="0" fontId="26" fillId="7" borderId="0" xfId="0" applyFont="1" applyFill="1" applyAlignment="1" applyProtection="1"/>
    <xf numFmtId="0" fontId="15" fillId="2" borderId="4" xfId="0" applyFont="1" applyFill="1" applyBorder="1" applyAlignment="1" applyProtection="1">
      <alignment horizontal="center" vertical="center"/>
    </xf>
    <xf numFmtId="0" fontId="19" fillId="2" borderId="56" xfId="0" applyFont="1" applyFill="1" applyBorder="1" applyAlignment="1" applyProtection="1">
      <alignment horizontal="center" vertical="center" wrapText="1"/>
    </xf>
    <xf numFmtId="0" fontId="19" fillId="2" borderId="57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54" fillId="0" borderId="0" xfId="0" applyFont="1" applyFill="1" applyBorder="1" applyAlignment="1" applyProtection="1">
      <alignment horizontal="left" vertical="center"/>
    </xf>
    <xf numFmtId="43" fontId="4" fillId="2" borderId="36" xfId="2" applyFont="1" applyFill="1" applyBorder="1" applyProtection="1"/>
    <xf numFmtId="0" fontId="48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top" indent="1"/>
    </xf>
    <xf numFmtId="0" fontId="15" fillId="0" borderId="0" xfId="0" applyFont="1" applyFill="1" applyBorder="1" applyAlignment="1" applyProtection="1">
      <alignment horizontal="left" vertical="top" indent="1"/>
    </xf>
    <xf numFmtId="0" fontId="15" fillId="2" borderId="0" xfId="0" applyFont="1" applyFill="1" applyBorder="1" applyAlignment="1" applyProtection="1">
      <alignment horizontal="left" vertical="top"/>
    </xf>
    <xf numFmtId="43" fontId="4" fillId="17" borderId="36" xfId="2" applyFont="1" applyFill="1" applyBorder="1" applyProtection="1"/>
    <xf numFmtId="0" fontId="18" fillId="17" borderId="9" xfId="0" applyFont="1" applyFill="1" applyBorder="1" applyAlignment="1" applyProtection="1">
      <alignment horizontal="center" wrapText="1"/>
    </xf>
    <xf numFmtId="0" fontId="15" fillId="2" borderId="5" xfId="0" applyFont="1" applyFill="1" applyBorder="1" applyProtection="1"/>
    <xf numFmtId="0" fontId="15" fillId="2" borderId="4" xfId="0" applyFont="1" applyFill="1" applyBorder="1" applyAlignment="1" applyProtection="1">
      <alignment horizontal="left" indent="2"/>
    </xf>
    <xf numFmtId="0" fontId="0" fillId="0" borderId="4" xfId="0" applyBorder="1"/>
    <xf numFmtId="0" fontId="4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left" vertical="center" indent="2"/>
    </xf>
    <xf numFmtId="0" fontId="5" fillId="2" borderId="8" xfId="0" applyFont="1" applyFill="1" applyBorder="1" applyProtection="1"/>
    <xf numFmtId="0" fontId="15" fillId="2" borderId="4" xfId="0" applyFont="1" applyFill="1" applyBorder="1" applyAlignment="1" applyProtection="1">
      <alignment horizontal="left" vertical="center" indent="2"/>
    </xf>
    <xf numFmtId="0" fontId="15" fillId="2" borderId="6" xfId="0" applyFont="1" applyFill="1" applyBorder="1" applyAlignment="1" applyProtection="1">
      <alignment horizontal="left" indent="2"/>
    </xf>
    <xf numFmtId="0" fontId="18" fillId="17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  <protection locked="0"/>
    </xf>
    <xf numFmtId="0" fontId="66" fillId="2" borderId="0" xfId="0" applyFont="1" applyFill="1" applyBorder="1" applyProtection="1"/>
    <xf numFmtId="0" fontId="15" fillId="2" borderId="14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left" wrapText="1"/>
    </xf>
    <xf numFmtId="0" fontId="17" fillId="2" borderId="0" xfId="0" applyFont="1" applyFill="1" applyBorder="1" applyAlignment="1" applyProtection="1">
      <alignment horizontal="left" indent="6"/>
    </xf>
    <xf numFmtId="0" fontId="15" fillId="2" borderId="0" xfId="0" applyFont="1" applyFill="1" applyBorder="1" applyAlignment="1" applyProtection="1">
      <alignment horizontal="left" indent="6"/>
    </xf>
    <xf numFmtId="0" fontId="25" fillId="16" borderId="26" xfId="0" applyFont="1" applyFill="1" applyBorder="1" applyAlignment="1" applyProtection="1">
      <alignment horizontal="left"/>
    </xf>
    <xf numFmtId="0" fontId="15" fillId="16" borderId="0" xfId="0" applyFont="1" applyFill="1" applyBorder="1" applyAlignment="1" applyProtection="1">
      <alignment horizontal="center" vertical="center"/>
    </xf>
    <xf numFmtId="164" fontId="4" fillId="2" borderId="3" xfId="0" applyNumberFormat="1" applyFont="1" applyFill="1" applyBorder="1" applyProtection="1"/>
    <xf numFmtId="164" fontId="15" fillId="2" borderId="5" xfId="0" applyNumberFormat="1" applyFont="1" applyFill="1" applyBorder="1" applyProtection="1"/>
    <xf numFmtId="0" fontId="22" fillId="2" borderId="5" xfId="0" applyFont="1" applyFill="1" applyBorder="1" applyAlignment="1" applyProtection="1">
      <alignment wrapText="1"/>
    </xf>
    <xf numFmtId="0" fontId="17" fillId="2" borderId="5" xfId="0" applyFont="1" applyFill="1" applyBorder="1" applyProtection="1"/>
    <xf numFmtId="0" fontId="4" fillId="2" borderId="6" xfId="0" applyFont="1" applyFill="1" applyBorder="1" applyProtection="1"/>
    <xf numFmtId="0" fontId="15" fillId="2" borderId="7" xfId="0" applyFont="1" applyFill="1" applyBorder="1" applyAlignment="1" applyProtection="1"/>
    <xf numFmtId="0" fontId="15" fillId="2" borderId="8" xfId="0" applyFont="1" applyFill="1" applyBorder="1" applyProtection="1"/>
    <xf numFmtId="0" fontId="17" fillId="2" borderId="5" xfId="0" applyFont="1" applyFill="1" applyBorder="1" applyAlignment="1" applyProtection="1">
      <alignment horizontal="left"/>
    </xf>
    <xf numFmtId="0" fontId="18" fillId="2" borderId="0" xfId="0" applyFont="1" applyFill="1" applyBorder="1" applyAlignment="1" applyProtection="1">
      <alignment horizontal="left" indent="9"/>
    </xf>
    <xf numFmtId="0" fontId="18" fillId="2" borderId="16" xfId="0" applyFont="1" applyFill="1" applyBorder="1" applyAlignment="1" applyProtection="1">
      <alignment horizontal="left" indent="9"/>
    </xf>
    <xf numFmtId="0" fontId="0" fillId="0" borderId="7" xfId="0" applyBorder="1" applyAlignment="1" applyProtection="1">
      <alignment horizontal="center"/>
    </xf>
    <xf numFmtId="0" fontId="0" fillId="0" borderId="7" xfId="0" applyBorder="1" applyAlignment="1" applyProtection="1">
      <alignment horizontal="center" vertical="center"/>
    </xf>
    <xf numFmtId="0" fontId="18" fillId="2" borderId="62" xfId="0" applyFont="1" applyFill="1" applyBorder="1" applyAlignment="1" applyProtection="1">
      <alignment horizontal="center"/>
    </xf>
    <xf numFmtId="43" fontId="17" fillId="2" borderId="22" xfId="2" applyFont="1" applyFill="1" applyBorder="1" applyAlignment="1" applyProtection="1">
      <alignment vertical="center"/>
    </xf>
    <xf numFmtId="0" fontId="67" fillId="2" borderId="11" xfId="0" applyFont="1" applyFill="1" applyBorder="1" applyAlignment="1" applyProtection="1"/>
    <xf numFmtId="0" fontId="15" fillId="2" borderId="0" xfId="0" applyFont="1" applyFill="1" applyBorder="1" applyAlignment="1" applyProtection="1">
      <alignment horizontal="left" indent="9"/>
    </xf>
    <xf numFmtId="0" fontId="0" fillId="0" borderId="0" xfId="0" applyFont="1" applyAlignment="1" applyProtection="1">
      <alignment horizontal="center" vertical="center"/>
    </xf>
    <xf numFmtId="43" fontId="17" fillId="2" borderId="58" xfId="2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</xf>
    <xf numFmtId="0" fontId="69" fillId="2" borderId="11" xfId="0" applyFont="1" applyFill="1" applyBorder="1" applyAlignment="1" applyProtection="1">
      <alignment horizontal="center" vertical="center"/>
    </xf>
    <xf numFmtId="0" fontId="69" fillId="2" borderId="0" xfId="0" applyFont="1" applyFill="1" applyBorder="1" applyAlignment="1" applyProtection="1">
      <alignment horizontal="center" vertical="center"/>
    </xf>
    <xf numFmtId="0" fontId="5" fillId="2" borderId="12" xfId="0" applyFont="1" applyFill="1" applyBorder="1" applyProtection="1"/>
    <xf numFmtId="0" fontId="70" fillId="0" borderId="0" xfId="0" applyFont="1" applyFill="1" applyBorder="1" applyAlignment="1" applyProtection="1">
      <alignment horizontal="center" vertical="center"/>
    </xf>
    <xf numFmtId="43" fontId="70" fillId="0" borderId="0" xfId="2" applyFont="1" applyFill="1" applyBorder="1" applyAlignment="1" applyProtection="1">
      <alignment horizontal="center" vertical="center"/>
    </xf>
    <xf numFmtId="0" fontId="4" fillId="14" borderId="49" xfId="0" applyFont="1" applyFill="1" applyBorder="1" applyProtection="1"/>
    <xf numFmtId="0" fontId="4" fillId="14" borderId="50" xfId="0" applyFont="1" applyFill="1" applyBorder="1" applyProtection="1"/>
    <xf numFmtId="0" fontId="4" fillId="14" borderId="51" xfId="0" applyFont="1" applyFill="1" applyBorder="1" applyProtection="1"/>
    <xf numFmtId="0" fontId="4" fillId="14" borderId="50" xfId="0" applyFont="1" applyFill="1" applyBorder="1" applyAlignment="1" applyProtection="1">
      <alignment horizontal="right"/>
    </xf>
    <xf numFmtId="0" fontId="4" fillId="14" borderId="51" xfId="0" applyFont="1" applyFill="1" applyBorder="1" applyAlignment="1" applyProtection="1">
      <alignment horizontal="right"/>
    </xf>
    <xf numFmtId="0" fontId="5" fillId="2" borderId="14" xfId="0" applyFont="1" applyFill="1" applyBorder="1" applyProtection="1"/>
    <xf numFmtId="0" fontId="15" fillId="4" borderId="63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Protection="1"/>
    <xf numFmtId="0" fontId="6" fillId="2" borderId="14" xfId="0" applyFont="1" applyFill="1" applyBorder="1" applyProtection="1"/>
    <xf numFmtId="0" fontId="15" fillId="4" borderId="60" xfId="0" applyFont="1" applyFill="1" applyBorder="1" applyAlignment="1" applyProtection="1">
      <alignment horizontal="left" vertical="center"/>
      <protection locked="0"/>
    </xf>
    <xf numFmtId="2" fontId="13" fillId="2" borderId="0" xfId="0" applyNumberFormat="1" applyFont="1" applyFill="1" applyBorder="1" applyAlignment="1" applyProtection="1"/>
    <xf numFmtId="0" fontId="5" fillId="2" borderId="0" xfId="0" applyFont="1" applyFill="1" applyBorder="1" applyAlignment="1" applyProtection="1"/>
    <xf numFmtId="0" fontId="4" fillId="2" borderId="5" xfId="0" applyFont="1" applyFill="1" applyBorder="1" applyAlignment="1" applyProtection="1">
      <alignment horizontal="right"/>
    </xf>
    <xf numFmtId="1" fontId="15" fillId="4" borderId="51" xfId="0" applyNumberFormat="1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alignment horizontal="right"/>
    </xf>
    <xf numFmtId="0" fontId="37" fillId="2" borderId="4" xfId="0" applyFont="1" applyFill="1" applyBorder="1" applyAlignment="1" applyProtection="1">
      <alignment horizontal="left" indent="2"/>
    </xf>
    <xf numFmtId="1" fontId="15" fillId="0" borderId="5" xfId="0" applyNumberFormat="1" applyFont="1" applyFill="1" applyBorder="1" applyAlignment="1" applyProtection="1">
      <protection locked="0"/>
    </xf>
    <xf numFmtId="0" fontId="71" fillId="2" borderId="0" xfId="0" quotePrefix="1" applyFont="1" applyFill="1" applyAlignment="1" applyProtection="1">
      <alignment horizontal="left" vertical="center" indent="3"/>
    </xf>
    <xf numFmtId="0" fontId="4" fillId="2" borderId="5" xfId="0" applyFont="1" applyFill="1" applyBorder="1" applyAlignment="1" applyProtection="1">
      <alignment horizontal="left" vertical="center" indent="2"/>
    </xf>
    <xf numFmtId="0" fontId="0" fillId="0" borderId="5" xfId="0" applyBorder="1"/>
    <xf numFmtId="0" fontId="29" fillId="0" borderId="0" xfId="0" applyFont="1" applyFill="1" applyBorder="1" applyAlignment="1" applyProtection="1"/>
    <xf numFmtId="0" fontId="4" fillId="2" borderId="6" xfId="0" applyFont="1" applyFill="1" applyBorder="1" applyAlignment="1" applyProtection="1"/>
    <xf numFmtId="0" fontId="7" fillId="2" borderId="7" xfId="4" applyFont="1" applyFill="1" applyBorder="1" applyAlignment="1" applyProtection="1"/>
    <xf numFmtId="0" fontId="5" fillId="2" borderId="7" xfId="0" applyFont="1" applyFill="1" applyBorder="1" applyAlignment="1" applyProtection="1"/>
    <xf numFmtId="0" fontId="4" fillId="2" borderId="16" xfId="0" applyFont="1" applyFill="1" applyBorder="1" applyProtection="1"/>
    <xf numFmtId="0" fontId="5" fillId="2" borderId="16" xfId="0" applyFont="1" applyFill="1" applyBorder="1" applyProtection="1"/>
    <xf numFmtId="0" fontId="5" fillId="2" borderId="17" xfId="0" applyFont="1" applyFill="1" applyBorder="1" applyProtection="1"/>
    <xf numFmtId="0" fontId="18" fillId="2" borderId="18" xfId="0" applyFont="1" applyFill="1" applyBorder="1" applyAlignment="1" applyProtection="1"/>
    <xf numFmtId="0" fontId="9" fillId="2" borderId="4" xfId="0" applyFont="1" applyFill="1" applyBorder="1" applyAlignment="1" applyProtection="1">
      <alignment horizontal="center" vertical="center" wrapText="1"/>
    </xf>
    <xf numFmtId="0" fontId="9" fillId="14" borderId="19" xfId="0" applyFont="1" applyFill="1" applyBorder="1" applyAlignment="1" applyProtection="1">
      <alignment vertical="center"/>
    </xf>
    <xf numFmtId="0" fontId="9" fillId="2" borderId="9" xfId="0" applyFont="1" applyFill="1" applyBorder="1" applyAlignment="1" applyProtection="1">
      <alignment wrapText="1"/>
    </xf>
    <xf numFmtId="0" fontId="4" fillId="19" borderId="4" xfId="0" applyFont="1" applyFill="1" applyBorder="1" applyAlignment="1" applyProtection="1">
      <alignment horizontal="left" vertical="center"/>
    </xf>
    <xf numFmtId="0" fontId="9" fillId="4" borderId="9" xfId="0" applyFont="1" applyFill="1" applyBorder="1" applyAlignment="1" applyProtection="1">
      <alignment wrapText="1"/>
    </xf>
    <xf numFmtId="0" fontId="18" fillId="17" borderId="20" xfId="0" applyFont="1" applyFill="1" applyBorder="1" applyAlignment="1" applyProtection="1">
      <alignment horizontal="center" wrapText="1"/>
    </xf>
    <xf numFmtId="0" fontId="5" fillId="2" borderId="9" xfId="0" applyFont="1" applyFill="1" applyBorder="1" applyProtection="1"/>
    <xf numFmtId="0" fontId="15" fillId="4" borderId="9" xfId="0" applyFont="1" applyFill="1" applyBorder="1" applyAlignment="1" applyProtection="1">
      <alignment horizontal="left"/>
      <protection locked="0"/>
    </xf>
    <xf numFmtId="44" fontId="15" fillId="4" borderId="9" xfId="1" applyFont="1" applyFill="1" applyBorder="1" applyAlignment="1" applyProtection="1">
      <alignment horizontal="left"/>
      <protection locked="0"/>
    </xf>
    <xf numFmtId="0" fontId="19" fillId="14" borderId="9" xfId="0" applyFont="1" applyFill="1" applyBorder="1" applyAlignment="1" applyProtection="1">
      <alignment horizontal="center" vertical="center" wrapText="1"/>
    </xf>
    <xf numFmtId="0" fontId="4" fillId="14" borderId="13" xfId="0" applyFont="1" applyFill="1" applyBorder="1" applyProtection="1"/>
    <xf numFmtId="0" fontId="4" fillId="14" borderId="0" xfId="0" applyFont="1" applyFill="1" applyBorder="1" applyProtection="1"/>
    <xf numFmtId="0" fontId="4" fillId="14" borderId="11" xfId="0" applyFont="1" applyFill="1" applyBorder="1" applyProtection="1"/>
    <xf numFmtId="164" fontId="4" fillId="14" borderId="11" xfId="0" applyNumberFormat="1" applyFont="1" applyFill="1" applyBorder="1" applyProtection="1"/>
    <xf numFmtId="164" fontId="4" fillId="14" borderId="12" xfId="0" applyNumberFormat="1" applyFont="1" applyFill="1" applyBorder="1" applyProtection="1"/>
    <xf numFmtId="0" fontId="18" fillId="2" borderId="13" xfId="0" applyFont="1" applyFill="1" applyBorder="1" applyProtection="1"/>
    <xf numFmtId="0" fontId="17" fillId="2" borderId="13" xfId="0" applyFont="1" applyFill="1" applyBorder="1" applyAlignment="1" applyProtection="1"/>
    <xf numFmtId="0" fontId="17" fillId="2" borderId="13" xfId="0" applyFont="1" applyFill="1" applyBorder="1" applyAlignment="1" applyProtection="1">
      <alignment horizontal="left" indent="1"/>
    </xf>
    <xf numFmtId="0" fontId="17" fillId="0" borderId="0" xfId="0" applyFont="1" applyFill="1" applyBorder="1" applyAlignment="1" applyProtection="1">
      <protection locked="0"/>
    </xf>
    <xf numFmtId="0" fontId="15" fillId="2" borderId="13" xfId="0" applyFont="1" applyFill="1" applyBorder="1" applyAlignment="1" applyProtection="1">
      <alignment horizontal="left" indent="1"/>
    </xf>
    <xf numFmtId="0" fontId="15" fillId="2" borderId="15" xfId="0" applyFont="1" applyFill="1" applyBorder="1" applyAlignment="1" applyProtection="1"/>
    <xf numFmtId="0" fontId="25" fillId="14" borderId="66" xfId="0" applyFont="1" applyFill="1" applyBorder="1" applyProtection="1"/>
    <xf numFmtId="0" fontId="15" fillId="3" borderId="26" xfId="0" applyFont="1" applyFill="1" applyBorder="1" applyProtection="1"/>
    <xf numFmtId="0" fontId="18" fillId="14" borderId="26" xfId="0" applyFont="1" applyFill="1" applyBorder="1" applyProtection="1"/>
    <xf numFmtId="0" fontId="15" fillId="14" borderId="26" xfId="0" applyFont="1" applyFill="1" applyBorder="1" applyProtection="1"/>
    <xf numFmtId="0" fontId="15" fillId="3" borderId="27" xfId="0" applyFont="1" applyFill="1" applyBorder="1" applyProtection="1"/>
    <xf numFmtId="0" fontId="15" fillId="14" borderId="27" xfId="0" applyFont="1" applyFill="1" applyBorder="1" applyProtection="1"/>
    <xf numFmtId="0" fontId="22" fillId="2" borderId="0" xfId="0" applyFont="1" applyFill="1" applyBorder="1" applyAlignment="1" applyProtection="1">
      <alignment vertical="center" wrapText="1"/>
    </xf>
    <xf numFmtId="0" fontId="18" fillId="7" borderId="20" xfId="0" applyFont="1" applyFill="1" applyBorder="1" applyAlignment="1" applyProtection="1">
      <alignment horizontal="center" vertical="center" wrapText="1"/>
    </xf>
    <xf numFmtId="0" fontId="18" fillId="7" borderId="36" xfId="0" applyFont="1" applyFill="1" applyBorder="1" applyAlignment="1" applyProtection="1">
      <alignment horizontal="center" vertical="center" wrapText="1"/>
    </xf>
    <xf numFmtId="0" fontId="18" fillId="7" borderId="9" xfId="0" applyFont="1" applyFill="1" applyBorder="1" applyAlignment="1" applyProtection="1">
      <alignment horizontal="center" vertical="center" wrapText="1"/>
    </xf>
    <xf numFmtId="0" fontId="18" fillId="7" borderId="9" xfId="33" applyFont="1" applyFill="1" applyBorder="1" applyAlignment="1" applyProtection="1">
      <alignment horizontal="center" vertical="center" wrapText="1"/>
    </xf>
    <xf numFmtId="0" fontId="19" fillId="7" borderId="9" xfId="0" applyFont="1" applyFill="1" applyBorder="1" applyAlignment="1" applyProtection="1">
      <alignment horizontal="center" vertical="center" wrapText="1"/>
    </xf>
    <xf numFmtId="0" fontId="18" fillId="18" borderId="49" xfId="0" applyFont="1" applyFill="1" applyBorder="1" applyAlignment="1" applyProtection="1">
      <alignment horizontal="center" vertical="center"/>
    </xf>
    <xf numFmtId="0" fontId="18" fillId="18" borderId="50" xfId="0" applyFont="1" applyFill="1" applyBorder="1" applyAlignment="1" applyProtection="1">
      <alignment horizontal="center" vertical="center"/>
    </xf>
    <xf numFmtId="0" fontId="18" fillId="18" borderId="51" xfId="0" applyFont="1" applyFill="1" applyBorder="1" applyAlignment="1" applyProtection="1">
      <alignment horizontal="center" vertical="center"/>
    </xf>
    <xf numFmtId="0" fontId="19" fillId="18" borderId="49" xfId="0" applyFont="1" applyFill="1" applyBorder="1" applyAlignment="1" applyProtection="1">
      <alignment horizontal="center"/>
    </xf>
    <xf numFmtId="0" fontId="19" fillId="18" borderId="50" xfId="0" applyFont="1" applyFill="1" applyBorder="1" applyAlignment="1" applyProtection="1">
      <alignment horizontal="center"/>
    </xf>
    <xf numFmtId="0" fontId="19" fillId="18" borderId="51" xfId="0" applyFont="1" applyFill="1" applyBorder="1" applyAlignment="1" applyProtection="1">
      <alignment horizontal="center"/>
    </xf>
    <xf numFmtId="0" fontId="17" fillId="2" borderId="0" xfId="0" applyFont="1" applyFill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top" wrapText="1"/>
    </xf>
    <xf numFmtId="0" fontId="68" fillId="17" borderId="0" xfId="0" applyFont="1" applyFill="1" applyBorder="1" applyAlignment="1" applyProtection="1">
      <alignment horizontal="center" vertical="center"/>
    </xf>
    <xf numFmtId="0" fontId="45" fillId="5" borderId="33" xfId="6" applyFont="1" applyFill="1" applyBorder="1" applyAlignment="1" applyProtection="1">
      <alignment horizontal="left" vertical="center" wrapText="1"/>
    </xf>
    <xf numFmtId="0" fontId="45" fillId="5" borderId="34" xfId="6" applyFont="1" applyFill="1" applyBorder="1" applyAlignment="1" applyProtection="1">
      <alignment horizontal="left" vertical="center" wrapText="1"/>
    </xf>
    <xf numFmtId="0" fontId="45" fillId="5" borderId="35" xfId="6" applyFont="1" applyFill="1" applyBorder="1" applyAlignment="1" applyProtection="1">
      <alignment horizontal="left" vertical="center" wrapText="1"/>
    </xf>
    <xf numFmtId="0" fontId="5" fillId="0" borderId="2" xfId="6" applyFont="1" applyBorder="1" applyAlignment="1" applyProtection="1">
      <alignment horizontal="left" vertical="center" wrapText="1"/>
    </xf>
    <xf numFmtId="0" fontId="15" fillId="6" borderId="32" xfId="6" applyFont="1" applyFill="1" applyBorder="1" applyAlignment="1" applyProtection="1">
      <alignment horizontal="center" vertical="center" wrapText="1"/>
    </xf>
    <xf numFmtId="0" fontId="15" fillId="6" borderId="37" xfId="6" applyFont="1" applyFill="1" applyBorder="1" applyAlignment="1" applyProtection="1">
      <alignment horizontal="center" vertical="center" wrapText="1"/>
    </xf>
    <xf numFmtId="0" fontId="17" fillId="6" borderId="32" xfId="6" applyFont="1" applyFill="1" applyBorder="1" applyAlignment="1" applyProtection="1">
      <alignment horizontal="center" vertical="center" wrapText="1"/>
    </xf>
    <xf numFmtId="0" fontId="17" fillId="6" borderId="37" xfId="6" applyFont="1" applyFill="1" applyBorder="1" applyAlignment="1" applyProtection="1">
      <alignment horizontal="center" vertical="center" wrapText="1"/>
    </xf>
    <xf numFmtId="0" fontId="29" fillId="6" borderId="32" xfId="6" applyFont="1" applyFill="1" applyBorder="1" applyAlignment="1" applyProtection="1">
      <alignment horizontal="center" vertical="center" wrapText="1"/>
    </xf>
    <xf numFmtId="0" fontId="29" fillId="6" borderId="37" xfId="6" applyFont="1" applyFill="1" applyBorder="1" applyAlignment="1" applyProtection="1">
      <alignment horizontal="center" vertical="center" wrapText="1"/>
    </xf>
    <xf numFmtId="0" fontId="29" fillId="6" borderId="32" xfId="7" applyFont="1" applyFill="1" applyBorder="1" applyAlignment="1">
      <alignment horizontal="center" vertical="center" wrapText="1"/>
    </xf>
    <xf numFmtId="0" fontId="29" fillId="6" borderId="37" xfId="7" applyFont="1" applyFill="1" applyBorder="1" applyAlignment="1">
      <alignment horizontal="center" vertical="center" wrapText="1"/>
    </xf>
    <xf numFmtId="0" fontId="15" fillId="5" borderId="52" xfId="6" applyFont="1" applyFill="1" applyBorder="1" applyAlignment="1" applyProtection="1">
      <alignment horizontal="center" vertical="center" wrapText="1"/>
    </xf>
    <xf numFmtId="0" fontId="15" fillId="5" borderId="53" xfId="6" applyFont="1" applyFill="1" applyBorder="1" applyAlignment="1" applyProtection="1">
      <alignment horizontal="center" vertical="center" wrapText="1"/>
    </xf>
    <xf numFmtId="0" fontId="15" fillId="5" borderId="54" xfId="6" applyFont="1" applyFill="1" applyBorder="1" applyAlignment="1" applyProtection="1">
      <alignment horizontal="center" vertical="center" wrapText="1"/>
    </xf>
    <xf numFmtId="0" fontId="29" fillId="4" borderId="32" xfId="6" applyFont="1" applyFill="1" applyBorder="1" applyAlignment="1" applyProtection="1">
      <alignment horizontal="center" vertical="center" wrapText="1"/>
    </xf>
    <xf numFmtId="0" fontId="29" fillId="4" borderId="37" xfId="6" applyFont="1" applyFill="1" applyBorder="1" applyAlignment="1" applyProtection="1">
      <alignment horizontal="center" vertical="center" wrapText="1"/>
    </xf>
    <xf numFmtId="0" fontId="38" fillId="11" borderId="41" xfId="6" applyFont="1" applyFill="1" applyBorder="1" applyAlignment="1" applyProtection="1">
      <alignment vertical="center" wrapText="1"/>
    </xf>
    <xf numFmtId="0" fontId="38" fillId="11" borderId="0" xfId="6" applyFont="1" applyFill="1" applyBorder="1" applyAlignment="1" applyProtection="1"/>
    <xf numFmtId="0" fontId="38" fillId="11" borderId="42" xfId="6" applyFont="1" applyFill="1" applyBorder="1" applyAlignment="1" applyProtection="1"/>
    <xf numFmtId="0" fontId="38" fillId="11" borderId="43" xfId="6" applyFont="1" applyFill="1" applyBorder="1" applyAlignment="1" applyProtection="1">
      <alignment vertical="center" wrapText="1"/>
    </xf>
    <xf numFmtId="0" fontId="38" fillId="11" borderId="44" xfId="6" applyFont="1" applyFill="1" applyBorder="1" applyAlignment="1" applyProtection="1"/>
    <xf numFmtId="0" fontId="38" fillId="11" borderId="45" xfId="6" applyFont="1" applyFill="1" applyBorder="1" applyAlignment="1" applyProtection="1"/>
    <xf numFmtId="0" fontId="15" fillId="10" borderId="6" xfId="6" applyFont="1" applyFill="1" applyBorder="1" applyAlignment="1" applyProtection="1">
      <alignment horizontal="center" vertical="center" wrapText="1"/>
    </xf>
    <xf numFmtId="0" fontId="15" fillId="10" borderId="7" xfId="6" applyFont="1" applyFill="1" applyBorder="1" applyAlignment="1" applyProtection="1">
      <alignment horizontal="center" vertical="center" wrapText="1"/>
    </xf>
    <xf numFmtId="0" fontId="15" fillId="10" borderId="8" xfId="6" applyFont="1" applyFill="1" applyBorder="1" applyAlignment="1" applyProtection="1">
      <alignment horizontal="center" vertical="center" wrapText="1"/>
    </xf>
    <xf numFmtId="0" fontId="18" fillId="0" borderId="38" xfId="6" applyFont="1" applyBorder="1" applyAlignment="1" applyProtection="1">
      <alignment vertical="center" wrapText="1"/>
    </xf>
    <xf numFmtId="0" fontId="15" fillId="0" borderId="39" xfId="6" applyFont="1" applyBorder="1" applyAlignment="1" applyProtection="1"/>
    <xf numFmtId="0" fontId="15" fillId="0" borderId="40" xfId="6" applyFont="1" applyBorder="1" applyAlignment="1" applyProtection="1"/>
    <xf numFmtId="0" fontId="38" fillId="0" borderId="41" xfId="6" applyFont="1" applyBorder="1" applyAlignment="1" applyProtection="1">
      <alignment vertical="center" wrapText="1"/>
    </xf>
    <xf numFmtId="0" fontId="38" fillId="0" borderId="0" xfId="6" applyFont="1" applyBorder="1" applyAlignment="1" applyProtection="1"/>
    <xf numFmtId="0" fontId="38" fillId="0" borderId="42" xfId="6" applyFont="1" applyBorder="1" applyAlignment="1" applyProtection="1"/>
    <xf numFmtId="0" fontId="38" fillId="11" borderId="41" xfId="6" applyFont="1" applyFill="1" applyBorder="1" applyAlignment="1" applyProtection="1">
      <alignment wrapText="1"/>
    </xf>
    <xf numFmtId="0" fontId="17" fillId="4" borderId="18" xfId="0" applyFont="1" applyFill="1" applyBorder="1" applyAlignment="1" applyProtection="1">
      <alignment horizontal="left"/>
      <protection locked="0"/>
    </xf>
    <xf numFmtId="0" fontId="15" fillId="14" borderId="28" xfId="0" applyFont="1" applyFill="1" applyBorder="1" applyAlignment="1" applyProtection="1">
      <alignment horizontal="center" wrapText="1"/>
    </xf>
    <xf numFmtId="0" fontId="15" fillId="14" borderId="30" xfId="0" applyFont="1" applyFill="1" applyBorder="1" applyAlignment="1" applyProtection="1">
      <alignment horizontal="center" wrapText="1"/>
    </xf>
    <xf numFmtId="0" fontId="15" fillId="14" borderId="31" xfId="0" applyFont="1" applyFill="1" applyBorder="1" applyAlignment="1" applyProtection="1">
      <alignment horizontal="center" wrapText="1"/>
    </xf>
    <xf numFmtId="0" fontId="22" fillId="2" borderId="0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left"/>
      <protection locked="0"/>
    </xf>
    <xf numFmtId="0" fontId="15" fillId="4" borderId="18" xfId="0" applyFont="1" applyFill="1" applyBorder="1" applyAlignment="1" applyProtection="1">
      <alignment horizontal="left"/>
      <protection locked="0"/>
    </xf>
    <xf numFmtId="0" fontId="15" fillId="4" borderId="20" xfId="0" applyFont="1" applyFill="1" applyBorder="1" applyAlignment="1" applyProtection="1">
      <alignment horizontal="left"/>
      <protection locked="0"/>
    </xf>
    <xf numFmtId="0" fontId="35" fillId="14" borderId="10" xfId="0" applyFont="1" applyFill="1" applyBorder="1" applyAlignment="1" applyProtection="1">
      <alignment horizontal="center" vertical="center" wrapText="1"/>
    </xf>
    <xf numFmtId="0" fontId="35" fillId="14" borderId="11" xfId="0" applyFont="1" applyFill="1" applyBorder="1" applyAlignment="1" applyProtection="1">
      <alignment horizontal="center" vertical="center" wrapText="1"/>
    </xf>
    <xf numFmtId="0" fontId="35" fillId="14" borderId="12" xfId="0" applyFont="1" applyFill="1" applyBorder="1" applyAlignment="1" applyProtection="1">
      <alignment horizontal="center" vertical="center" wrapText="1"/>
    </xf>
    <xf numFmtId="0" fontId="17" fillId="4" borderId="16" xfId="0" applyFont="1" applyFill="1" applyBorder="1" applyAlignment="1" applyProtection="1">
      <alignment horizontal="left"/>
      <protection locked="0"/>
    </xf>
    <xf numFmtId="49" fontId="15" fillId="4" borderId="18" xfId="0" applyNumberFormat="1" applyFont="1" applyFill="1" applyBorder="1" applyAlignment="1" applyProtection="1">
      <alignment horizontal="left"/>
      <protection locked="0"/>
    </xf>
    <xf numFmtId="49" fontId="15" fillId="4" borderId="60" xfId="0" applyNumberFormat="1" applyFont="1" applyFill="1" applyBorder="1" applyAlignment="1" applyProtection="1">
      <alignment horizontal="left"/>
      <protection locked="0"/>
    </xf>
    <xf numFmtId="49" fontId="15" fillId="4" borderId="16" xfId="0" applyNumberFormat="1" applyFont="1" applyFill="1" applyBorder="1" applyAlignment="1" applyProtection="1">
      <protection locked="0"/>
    </xf>
    <xf numFmtId="49" fontId="15" fillId="4" borderId="63" xfId="0" applyNumberFormat="1" applyFont="1" applyFill="1" applyBorder="1" applyAlignment="1" applyProtection="1">
      <protection locked="0"/>
    </xf>
    <xf numFmtId="49" fontId="15" fillId="4" borderId="18" xfId="0" applyNumberFormat="1" applyFont="1" applyFill="1" applyBorder="1" applyAlignment="1" applyProtection="1">
      <protection locked="0"/>
    </xf>
    <xf numFmtId="49" fontId="15" fillId="4" borderId="60" xfId="0" applyNumberFormat="1" applyFont="1" applyFill="1" applyBorder="1" applyAlignment="1" applyProtection="1">
      <protection locked="0"/>
    </xf>
    <xf numFmtId="49" fontId="7" fillId="4" borderId="59" xfId="4" applyNumberFormat="1" applyFill="1" applyBorder="1" applyAlignment="1" applyProtection="1">
      <protection locked="0"/>
    </xf>
    <xf numFmtId="49" fontId="7" fillId="4" borderId="61" xfId="4" applyNumberFormat="1" applyFill="1" applyBorder="1" applyAlignment="1" applyProtection="1">
      <protection locked="0"/>
    </xf>
    <xf numFmtId="0" fontId="18" fillId="7" borderId="19" xfId="0" applyFont="1" applyFill="1" applyBorder="1" applyAlignment="1" applyProtection="1">
      <alignment horizontal="center" vertical="center" wrapText="1"/>
    </xf>
    <xf numFmtId="0" fontId="18" fillId="7" borderId="18" xfId="0" applyFont="1" applyFill="1" applyBorder="1" applyAlignment="1" applyProtection="1">
      <alignment horizontal="center" vertical="center" wrapText="1"/>
    </xf>
    <xf numFmtId="0" fontId="18" fillId="7" borderId="20" xfId="0" applyFont="1" applyFill="1" applyBorder="1" applyAlignment="1" applyProtection="1">
      <alignment horizontal="center" vertical="center" wrapText="1"/>
    </xf>
    <xf numFmtId="49" fontId="15" fillId="4" borderId="16" xfId="0" applyNumberFormat="1" applyFont="1" applyFill="1" applyBorder="1" applyAlignment="1" applyProtection="1">
      <alignment horizontal="left"/>
      <protection locked="0"/>
    </xf>
    <xf numFmtId="49" fontId="15" fillId="4" borderId="63" xfId="0" applyNumberFormat="1" applyFont="1" applyFill="1" applyBorder="1" applyAlignment="1" applyProtection="1">
      <alignment horizontal="left"/>
      <protection locked="0"/>
    </xf>
    <xf numFmtId="0" fontId="19" fillId="18" borderId="49" xfId="0" applyFont="1" applyFill="1" applyBorder="1" applyAlignment="1" applyProtection="1">
      <alignment horizontal="center" vertical="center"/>
    </xf>
    <xf numFmtId="0" fontId="19" fillId="18" borderId="50" xfId="0" applyFont="1" applyFill="1" applyBorder="1" applyAlignment="1" applyProtection="1">
      <alignment horizontal="center" vertical="center"/>
    </xf>
    <xf numFmtId="0" fontId="19" fillId="18" borderId="51" xfId="0" applyFont="1" applyFill="1" applyBorder="1" applyAlignment="1" applyProtection="1">
      <alignment horizontal="center" vertical="center"/>
    </xf>
    <xf numFmtId="49" fontId="15" fillId="12" borderId="55" xfId="1" applyNumberFormat="1" applyFont="1" applyFill="1" applyBorder="1" applyAlignment="1" applyProtection="1">
      <alignment horizontal="left"/>
      <protection locked="0"/>
    </xf>
    <xf numFmtId="0" fontId="15" fillId="12" borderId="55" xfId="1" applyNumberFormat="1" applyFont="1" applyFill="1" applyBorder="1" applyAlignment="1" applyProtection="1">
      <alignment horizontal="left"/>
      <protection locked="0"/>
    </xf>
    <xf numFmtId="49" fontId="7" fillId="12" borderId="55" xfId="4" applyNumberFormat="1" applyFill="1" applyBorder="1" applyAlignment="1" applyProtection="1">
      <alignment horizontal="left"/>
      <protection locked="0"/>
    </xf>
    <xf numFmtId="0" fontId="18" fillId="17" borderId="19" xfId="0" applyFont="1" applyFill="1" applyBorder="1" applyAlignment="1" applyProtection="1">
      <alignment horizontal="right" wrapText="1"/>
    </xf>
    <xf numFmtId="0" fontId="18" fillId="17" borderId="18" xfId="0" applyFont="1" applyFill="1" applyBorder="1" applyAlignment="1" applyProtection="1">
      <alignment horizontal="right" wrapText="1"/>
    </xf>
    <xf numFmtId="0" fontId="18" fillId="17" borderId="20" xfId="0" applyFont="1" applyFill="1" applyBorder="1" applyAlignment="1" applyProtection="1">
      <alignment horizontal="right" wrapText="1"/>
    </xf>
    <xf numFmtId="0" fontId="18" fillId="18" borderId="64" xfId="0" applyFont="1" applyFill="1" applyBorder="1" applyAlignment="1" applyProtection="1">
      <alignment horizontal="center" vertical="center" wrapText="1"/>
      <protection locked="0"/>
    </xf>
    <xf numFmtId="0" fontId="18" fillId="18" borderId="65" xfId="0" applyFont="1" applyFill="1" applyBorder="1" applyAlignment="1" applyProtection="1">
      <alignment horizontal="center" vertical="center" wrapText="1"/>
      <protection locked="0"/>
    </xf>
    <xf numFmtId="0" fontId="67" fillId="20" borderId="0" xfId="0" applyFont="1" applyFill="1" applyBorder="1" applyAlignment="1" applyProtection="1">
      <alignment horizontal="center" vertical="center"/>
    </xf>
    <xf numFmtId="0" fontId="65" fillId="4" borderId="49" xfId="0" applyFont="1" applyFill="1" applyBorder="1" applyAlignment="1" applyProtection="1">
      <alignment vertical="center"/>
    </xf>
    <xf numFmtId="0" fontId="65" fillId="4" borderId="50" xfId="0" applyFont="1" applyFill="1" applyBorder="1" applyAlignment="1" applyProtection="1">
      <alignment vertical="center"/>
    </xf>
    <xf numFmtId="0" fontId="65" fillId="4" borderId="51" xfId="0" applyFont="1" applyFill="1" applyBorder="1" applyAlignment="1" applyProtection="1">
      <alignment vertical="center"/>
    </xf>
  </cellXfs>
  <cellStyles count="53">
    <cellStyle name="Comma" xfId="2" builtinId="3"/>
    <cellStyle name="Comma 2" xfId="9" xr:uid="{00000000-0005-0000-0000-000001000000}"/>
    <cellStyle name="Comma 2 2" xfId="10" xr:uid="{00000000-0005-0000-0000-000002000000}"/>
    <cellStyle name="Comma 3" xfId="11" xr:uid="{00000000-0005-0000-0000-000003000000}"/>
    <cellStyle name="Comma 4" xfId="12" xr:uid="{00000000-0005-0000-0000-000004000000}"/>
    <cellStyle name="Comma 5" xfId="13" xr:uid="{00000000-0005-0000-0000-000005000000}"/>
    <cellStyle name="Comma 6" xfId="14" xr:uid="{00000000-0005-0000-0000-000006000000}"/>
    <cellStyle name="Currency" xfId="1" builtinId="4"/>
    <cellStyle name="Currency 2" xfId="15" xr:uid="{00000000-0005-0000-0000-000008000000}"/>
    <cellStyle name="Currency 2 2" xfId="16" xr:uid="{00000000-0005-0000-0000-000009000000}"/>
    <cellStyle name="Currency 3" xfId="17" xr:uid="{00000000-0005-0000-0000-00000A000000}"/>
    <cellStyle name="Currency 3 2" xfId="18" xr:uid="{00000000-0005-0000-0000-00000B000000}"/>
    <cellStyle name="Currency 4" xfId="19" xr:uid="{00000000-0005-0000-0000-00000C000000}"/>
    <cellStyle name="Currency 5" xfId="20" xr:uid="{00000000-0005-0000-0000-00000D000000}"/>
    <cellStyle name="Hyperlink" xfId="4" builtinId="8"/>
    <cellStyle name="Normal" xfId="0" builtinId="0"/>
    <cellStyle name="Normal 10" xfId="8" xr:uid="{00000000-0005-0000-0000-000010000000}"/>
    <cellStyle name="Normal 10 2" xfId="21" xr:uid="{00000000-0005-0000-0000-000011000000}"/>
    <cellStyle name="Normal 11" xfId="22" xr:uid="{00000000-0005-0000-0000-000012000000}"/>
    <cellStyle name="Normal 11 2" xfId="23" xr:uid="{00000000-0005-0000-0000-000013000000}"/>
    <cellStyle name="Normal 12" xfId="24" xr:uid="{00000000-0005-0000-0000-000014000000}"/>
    <cellStyle name="Normal 2" xfId="6" xr:uid="{00000000-0005-0000-0000-000015000000}"/>
    <cellStyle name="Normal 2 2" xfId="7" xr:uid="{00000000-0005-0000-0000-000016000000}"/>
    <cellStyle name="Normal 2 2 2" xfId="25" xr:uid="{00000000-0005-0000-0000-000017000000}"/>
    <cellStyle name="Normal 2 2 2 2" xfId="26" xr:uid="{00000000-0005-0000-0000-000018000000}"/>
    <cellStyle name="Normal 2 2 3" xfId="27" xr:uid="{00000000-0005-0000-0000-000019000000}"/>
    <cellStyle name="Normal 2 3" xfId="28" xr:uid="{00000000-0005-0000-0000-00001A000000}"/>
    <cellStyle name="Normal 2 3 2" xfId="29" xr:uid="{00000000-0005-0000-0000-00001B000000}"/>
    <cellStyle name="Normal 2 4" xfId="30" xr:uid="{00000000-0005-0000-0000-00001C000000}"/>
    <cellStyle name="Normal 3" xfId="31" xr:uid="{00000000-0005-0000-0000-00001D000000}"/>
    <cellStyle name="Normal 3 2" xfId="32" xr:uid="{00000000-0005-0000-0000-00001E000000}"/>
    <cellStyle name="Normal 3 3" xfId="52" xr:uid="{00000000-0005-0000-0000-00001F000000}"/>
    <cellStyle name="Normal 4" xfId="33" xr:uid="{00000000-0005-0000-0000-000020000000}"/>
    <cellStyle name="Normal 5" xfId="34" xr:uid="{00000000-0005-0000-0000-000021000000}"/>
    <cellStyle name="Normal 5 2" xfId="35" xr:uid="{00000000-0005-0000-0000-000022000000}"/>
    <cellStyle name="Normal 6" xfId="36" xr:uid="{00000000-0005-0000-0000-000023000000}"/>
    <cellStyle name="Normal 6 2" xfId="37" xr:uid="{00000000-0005-0000-0000-000024000000}"/>
    <cellStyle name="Normal 7" xfId="38" xr:uid="{00000000-0005-0000-0000-000025000000}"/>
    <cellStyle name="Normal 7 2" xfId="39" xr:uid="{00000000-0005-0000-0000-000026000000}"/>
    <cellStyle name="Normal 8" xfId="40" xr:uid="{00000000-0005-0000-0000-000027000000}"/>
    <cellStyle name="Normal 9" xfId="41" xr:uid="{00000000-0005-0000-0000-000028000000}"/>
    <cellStyle name="Normal_2011 SP budget submission WS blank" xfId="5" xr:uid="{00000000-0005-0000-0000-000029000000}"/>
    <cellStyle name="Percent" xfId="3" builtinId="5"/>
    <cellStyle name="Percent 2" xfId="42" xr:uid="{00000000-0005-0000-0000-00002B000000}"/>
    <cellStyle name="Percent 3" xfId="43" xr:uid="{00000000-0005-0000-0000-00002C000000}"/>
    <cellStyle name="Percent 4" xfId="44" xr:uid="{00000000-0005-0000-0000-00002D000000}"/>
    <cellStyle name="PSChar" xfId="45" xr:uid="{00000000-0005-0000-0000-00002E000000}"/>
    <cellStyle name="PSDate" xfId="46" xr:uid="{00000000-0005-0000-0000-00002F000000}"/>
    <cellStyle name="PSDec" xfId="47" xr:uid="{00000000-0005-0000-0000-000030000000}"/>
    <cellStyle name="PSHeading" xfId="48" xr:uid="{00000000-0005-0000-0000-000031000000}"/>
    <cellStyle name="PSInt" xfId="49" xr:uid="{00000000-0005-0000-0000-000032000000}"/>
    <cellStyle name="PSSpacer" xfId="50" xr:uid="{00000000-0005-0000-0000-000033000000}"/>
    <cellStyle name="Style 1" xfId="51" xr:uid="{00000000-0005-0000-0000-000034000000}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B3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67</xdr:row>
      <xdr:rowOff>101600</xdr:rowOff>
    </xdr:from>
    <xdr:to>
      <xdr:col>3</xdr:col>
      <xdr:colOff>238126</xdr:colOff>
      <xdr:row>72</xdr:row>
      <xdr:rowOff>113342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A824AA-5671-4FC7-8711-74F5B5516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1" y="19284950"/>
          <a:ext cx="1917700" cy="992816"/>
        </a:xfrm>
        <a:prstGeom prst="rect">
          <a:avLst/>
        </a:prstGeom>
      </xdr:spPr>
    </xdr:pic>
    <xdr:clientData/>
  </xdr:twoCellAnchor>
  <xdr:twoCellAnchor>
    <xdr:from>
      <xdr:col>0</xdr:col>
      <xdr:colOff>360680</xdr:colOff>
      <xdr:row>68</xdr:row>
      <xdr:rowOff>19050</xdr:rowOff>
    </xdr:from>
    <xdr:to>
      <xdr:col>1</xdr:col>
      <xdr:colOff>590550</xdr:colOff>
      <xdr:row>69</xdr:row>
      <xdr:rowOff>69850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0BCE62A-4DFA-49B6-BE57-C6EC8BD24F19}"/>
            </a:ext>
          </a:extLst>
        </xdr:cNvPr>
        <xdr:cNvSpPr/>
      </xdr:nvSpPr>
      <xdr:spPr>
        <a:xfrm>
          <a:off x="360680" y="19402425"/>
          <a:ext cx="591820" cy="2508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%20&amp;%20Admin\Claims_2000-01\Claims%2001\Mar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Social%20Dev%20&amp;%20Early%20Childhood\Child%20Care%20Services%20Management%20Program\Child%20Care%20Funding%20&amp;%20Support\Wage%20RC%20SNR%20Subsidy\2012\2011%20summar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Wage%20RC%20SNR%20Subsidy\2015\Budget\2015%20Wage%20Improvemen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ocial%20Dev%20&amp;%20Early%20Childhood\Child%20Care%20Systems%20Management\C.C%20Admin\Licened%20Capacity%20&amp;%20Vacancies\CC_LicensedCapacityReport_Hamilton_12-31-20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Wage%20RC%20SNR%20Subsidy\2015\Budget\2015%20Wage%20Subsidy%20Increas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Wage%20RC%20SNR%20Subsidy\2017\Approved%20Funding\2017%20GOG%20Summary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Wage%20RC%20SNR%20Subsidy\2017\Approved%20Funding\Approva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Wage%20RC%20SNR%20Subsidy\2014\Budget\2013%20Wage%20Improve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EY%20Planning\Child%20Care%20Stabilization%20Plan\Funding%20Framework\Calculation%20Folder\Final%20Model\2015%20Analysis%20New%20Wage%20Funding%20Mode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GOG\2017\2017%20Reconciliations%20Wage%20&amp;%20SP\2017%20Jan-Dec%20Utilization\2017%20Utilization%20Jan-Dec%20Template%20v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System%20Planning\Child%20Care%20Information\Sept%202015%20Child%20Care%20Site%20Master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Social%20Dev%20&amp;%20Early%20Childhood\Child%20Care%20Services%20Management%20Program\Child%20Care%20Funding%20&amp;%20Support\Wage%20RC%20SNR%20Subsidy\2011\2011%20Summary%20of%20Funding%20Submission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Social%20Dev%20&amp;%20Early%20Childhood\Child%20Care%20Services%20Management%20Program\Child%20Care%20Funding%20&amp;%20Support\Wage%20RC%20SNR%20Subsidy\2011\2011%20OCCMS%20BUDGET\2011Wage%20Subsidy%20Finaliz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Wage%20RC%20SNR%20Subsidy\2014\Budget\2013%20Wage%20Subsdiy%20Revi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EY%20Planning\Child%20Care%20Stabilization%20Plan\General%20Op%20Grant\2014\Letters\Originals\Calculator%20Meth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EY%20Planning\Child%20Care%20Stabilization%20Plan\One%20HSN\Operator%20Training\Oct%202014\Oct%202014%20Registrat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jones\AppData\Local\Microsoft\Windows\Temporary%20Internet%20Files\Content.Outlook\O75B405G\Excell%20merge%20-%20Approv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Wage%20RC%20SNR%20Subsidy\2016\Approvals\2016%20GOG%20Summar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ation%20Folder\Comparison%20of%20Models%20By%20Operator%20Ver%20Apr%20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Wage%20RC%20SNR%20Subsidy\2015\Budget\2015%20WS%20Approv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ACLMFR"/>
      <sheetName val="GWABACK"/>
      <sheetName val="SSCLMFR"/>
      <sheetName val="SSBACK"/>
      <sheetName val="DATASUM"/>
      <sheetName val="backup"/>
      <sheetName val="C-REG"/>
      <sheetName val="C-NR"/>
      <sheetName val="C-SS"/>
      <sheetName val="C-MUNI"/>
      <sheetName val="Journal Totals"/>
      <sheetName val="Totals"/>
      <sheetName val="100% Unallow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unding tab"/>
    </sheetNames>
    <sheetDataSet>
      <sheetData sheetId="0"/>
      <sheetData sheetId="1">
        <row r="4">
          <cell r="B4" t="str">
            <v>0000052604</v>
          </cell>
          <cell r="C4" t="str">
            <v>Final</v>
          </cell>
          <cell r="D4" t="str">
            <v>NP</v>
          </cell>
          <cell r="E4">
            <v>1</v>
          </cell>
          <cell r="F4">
            <v>40554</v>
          </cell>
          <cell r="G4" t="str">
            <v>Monique Lavallee</v>
          </cell>
          <cell r="H4" t="str">
            <v>1869 Main St E, Hamilton, ON, L8H 1G2</v>
          </cell>
          <cell r="I4">
            <v>12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3</v>
          </cell>
          <cell r="S4">
            <v>0</v>
          </cell>
          <cell r="T4">
            <v>1.75</v>
          </cell>
          <cell r="U4">
            <v>0</v>
          </cell>
          <cell r="V4">
            <v>2.5499999999999998</v>
          </cell>
          <cell r="W4">
            <v>7.3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DNA</v>
          </cell>
        </row>
        <row r="5">
          <cell r="B5" t="str">
            <v>0000002784</v>
          </cell>
          <cell r="C5" t="str">
            <v>Final</v>
          </cell>
          <cell r="D5" t="str">
            <v>NP</v>
          </cell>
          <cell r="E5">
            <v>1</v>
          </cell>
          <cell r="F5">
            <v>40554</v>
          </cell>
          <cell r="G5" t="str">
            <v>Paula Martell</v>
          </cell>
          <cell r="H5" t="str">
            <v>47 Ottawa St S, Hamilton ON L8K 2C9</v>
          </cell>
          <cell r="I5">
            <v>12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ELCD</v>
          </cell>
        </row>
        <row r="6">
          <cell r="B6" t="str">
            <v>0000000437</v>
          </cell>
          <cell r="C6" t="str">
            <v>Final</v>
          </cell>
          <cell r="D6" t="str">
            <v>NP</v>
          </cell>
          <cell r="E6">
            <v>0</v>
          </cell>
          <cell r="F6">
            <v>40653</v>
          </cell>
          <cell r="G6" t="str">
            <v>Wanda St. Francois</v>
          </cell>
          <cell r="H6" t="str">
            <v>526 Upper Paradise, Hamilton ON  L9C 5E3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ELCD</v>
          </cell>
        </row>
        <row r="7">
          <cell r="B7" t="str">
            <v>0000001408</v>
          </cell>
          <cell r="C7" t="str">
            <v>Final</v>
          </cell>
          <cell r="D7" t="str">
            <v>NP</v>
          </cell>
          <cell r="E7">
            <v>0</v>
          </cell>
          <cell r="F7">
            <v>40617</v>
          </cell>
          <cell r="G7" t="str">
            <v>Pauline Kajura, Executive Director</v>
          </cell>
          <cell r="H7" t="str">
            <v>Box 2700 LCD1 55 York Boulevard, Hamilton, ON L8N 4E4</v>
          </cell>
          <cell r="I7">
            <v>12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ELCD</v>
          </cell>
        </row>
        <row r="8">
          <cell r="B8" t="str">
            <v>0000003559</v>
          </cell>
          <cell r="C8" t="str">
            <v>HOLD</v>
          </cell>
          <cell r="D8" t="str">
            <v>NP</v>
          </cell>
          <cell r="AB8">
            <v>0</v>
          </cell>
          <cell r="AC8" t="str">
            <v>PRESSURE</v>
          </cell>
        </row>
        <row r="9">
          <cell r="C9" t="str">
            <v>Pressure</v>
          </cell>
          <cell r="AB9">
            <v>0</v>
          </cell>
          <cell r="AC9" t="str">
            <v>PRESSURE</v>
          </cell>
        </row>
        <row r="10">
          <cell r="C10" t="str">
            <v>Pressure</v>
          </cell>
          <cell r="AB10">
            <v>0</v>
          </cell>
          <cell r="AC10" t="str">
            <v>PRESSURE</v>
          </cell>
        </row>
        <row r="11">
          <cell r="B11" t="str">
            <v>0000005772</v>
          </cell>
          <cell r="C11" t="str">
            <v>Final</v>
          </cell>
          <cell r="D11" t="str">
            <v>NP</v>
          </cell>
          <cell r="E11">
            <v>1</v>
          </cell>
          <cell r="F11">
            <v>40588</v>
          </cell>
          <cell r="G11" t="str">
            <v>Renza Robinson</v>
          </cell>
          <cell r="H11" t="str">
            <v>P O Box 32040, Hamilton, ON L8W 3L3</v>
          </cell>
          <cell r="I11">
            <v>10</v>
          </cell>
          <cell r="J11">
            <v>0</v>
          </cell>
          <cell r="K11">
            <v>0</v>
          </cell>
          <cell r="L11">
            <v>16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0.21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0.21</v>
          </cell>
          <cell r="X11">
            <v>2901.6</v>
          </cell>
          <cell r="Y11">
            <v>539.70000000000005</v>
          </cell>
          <cell r="Z11">
            <v>0</v>
          </cell>
          <cell r="AA11">
            <v>0</v>
          </cell>
          <cell r="AB11">
            <v>3441.3</v>
          </cell>
          <cell r="AC11" t="str">
            <v>ELCD</v>
          </cell>
        </row>
        <row r="12">
          <cell r="B12" t="str">
            <v>0000005306</v>
          </cell>
          <cell r="C12" t="str">
            <v>Final</v>
          </cell>
          <cell r="D12" t="str">
            <v>NP</v>
          </cell>
          <cell r="E12">
            <v>1</v>
          </cell>
          <cell r="F12">
            <v>40696</v>
          </cell>
          <cell r="G12" t="str">
            <v>Allison Sladin</v>
          </cell>
          <cell r="H12" t="str">
            <v>79 Collegiate St, Stoney Creek, ON L8G 3L5</v>
          </cell>
          <cell r="I12">
            <v>10</v>
          </cell>
          <cell r="J12">
            <v>0</v>
          </cell>
          <cell r="K12">
            <v>0</v>
          </cell>
          <cell r="L12">
            <v>16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0.31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0.31</v>
          </cell>
          <cell r="X12">
            <v>2901.6</v>
          </cell>
          <cell r="Y12">
            <v>796.7</v>
          </cell>
          <cell r="Z12">
            <v>0</v>
          </cell>
          <cell r="AA12">
            <v>0</v>
          </cell>
          <cell r="AB12">
            <v>3698.3</v>
          </cell>
          <cell r="AC12" t="str">
            <v>ELCD</v>
          </cell>
        </row>
        <row r="13">
          <cell r="B13" t="str">
            <v>0000004010</v>
          </cell>
          <cell r="C13" t="str">
            <v>Final</v>
          </cell>
          <cell r="D13" t="str">
            <v>NP</v>
          </cell>
          <cell r="E13">
            <v>1</v>
          </cell>
          <cell r="F13">
            <v>40589</v>
          </cell>
          <cell r="G13" t="str">
            <v>Heather Crocker</v>
          </cell>
          <cell r="H13" t="str">
            <v>407 Charlton Ave W, Hamilton, ON L8P 2E6</v>
          </cell>
          <cell r="I13">
            <v>10</v>
          </cell>
          <cell r="J13">
            <v>0</v>
          </cell>
          <cell r="K13">
            <v>0</v>
          </cell>
          <cell r="L13">
            <v>16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0.63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0.63</v>
          </cell>
          <cell r="X13">
            <v>2901.6</v>
          </cell>
          <cell r="Y13">
            <v>1619.1</v>
          </cell>
          <cell r="Z13">
            <v>0</v>
          </cell>
          <cell r="AA13">
            <v>0</v>
          </cell>
          <cell r="AB13">
            <v>4520.7</v>
          </cell>
          <cell r="AC13" t="str">
            <v>ELCD</v>
          </cell>
        </row>
        <row r="14">
          <cell r="B14" t="str">
            <v>0000033910</v>
          </cell>
          <cell r="C14" t="str">
            <v>Final</v>
          </cell>
          <cell r="D14" t="str">
            <v>NP</v>
          </cell>
          <cell r="E14">
            <v>1</v>
          </cell>
          <cell r="F14">
            <v>40588</v>
          </cell>
          <cell r="G14" t="str">
            <v>Lauretta Green</v>
          </cell>
          <cell r="H14" t="str">
            <v>2 Bond St N, Hamilton, ON L8S 3W1</v>
          </cell>
          <cell r="I14">
            <v>10</v>
          </cell>
          <cell r="J14">
            <v>0</v>
          </cell>
          <cell r="K14">
            <v>0</v>
          </cell>
          <cell r="L14">
            <v>16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0.42</v>
          </cell>
          <cell r="S14">
            <v>0</v>
          </cell>
          <cell r="T14">
            <v>0.42</v>
          </cell>
          <cell r="U14">
            <v>0</v>
          </cell>
          <cell r="V14">
            <v>0</v>
          </cell>
          <cell r="W14">
            <v>0.84</v>
          </cell>
          <cell r="X14">
            <v>2901.6</v>
          </cell>
          <cell r="Y14">
            <v>2158.8000000000002</v>
          </cell>
          <cell r="Z14">
            <v>0</v>
          </cell>
          <cell r="AA14">
            <v>0</v>
          </cell>
          <cell r="AB14">
            <v>5060.3999999999996</v>
          </cell>
          <cell r="AC14" t="str">
            <v>ELCD</v>
          </cell>
        </row>
        <row r="15">
          <cell r="B15" t="str">
            <v>0000007093</v>
          </cell>
          <cell r="C15" t="str">
            <v>Final</v>
          </cell>
          <cell r="D15" t="str">
            <v>NP</v>
          </cell>
          <cell r="E15">
            <v>1</v>
          </cell>
          <cell r="F15">
            <v>40589</v>
          </cell>
          <cell r="G15" t="str">
            <v>Jennifer Hewson</v>
          </cell>
          <cell r="H15" t="str">
            <v>265 Wilson St, Ancaster ON L8G 2B8</v>
          </cell>
          <cell r="I15">
            <v>10</v>
          </cell>
          <cell r="J15">
            <v>0</v>
          </cell>
          <cell r="K15">
            <v>0</v>
          </cell>
          <cell r="L15">
            <v>24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0.52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0.52</v>
          </cell>
          <cell r="X15">
            <v>4352.3999999999996</v>
          </cell>
          <cell r="Y15">
            <v>1336.4</v>
          </cell>
          <cell r="Z15">
            <v>0</v>
          </cell>
          <cell r="AA15">
            <v>0</v>
          </cell>
          <cell r="AB15">
            <v>5688.7999999999993</v>
          </cell>
          <cell r="AC15" t="str">
            <v>ELCD</v>
          </cell>
        </row>
        <row r="16">
          <cell r="B16" t="str">
            <v>0000002301</v>
          </cell>
          <cell r="C16" t="str">
            <v>Final</v>
          </cell>
          <cell r="D16" t="str">
            <v>NP</v>
          </cell>
          <cell r="E16">
            <v>1</v>
          </cell>
          <cell r="F16">
            <v>40590</v>
          </cell>
          <cell r="G16" t="str">
            <v>Ronalie Lopez</v>
          </cell>
          <cell r="H16" t="str">
            <v>1062 Golf Club Rd, Box 67, Binbrook ON L0R 1C0</v>
          </cell>
          <cell r="I16">
            <v>10</v>
          </cell>
          <cell r="J16">
            <v>0</v>
          </cell>
          <cell r="K16">
            <v>16</v>
          </cell>
          <cell r="L16">
            <v>16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0.63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0.63</v>
          </cell>
          <cell r="X16">
            <v>4352.3999999999996</v>
          </cell>
          <cell r="Y16">
            <v>1619.1</v>
          </cell>
          <cell r="Z16">
            <v>0</v>
          </cell>
          <cell r="AA16">
            <v>0</v>
          </cell>
          <cell r="AB16">
            <v>5971.5</v>
          </cell>
          <cell r="AC16" t="str">
            <v>ELCD</v>
          </cell>
        </row>
        <row r="17">
          <cell r="B17" t="str">
            <v>0000007091</v>
          </cell>
          <cell r="C17" t="str">
            <v>Final</v>
          </cell>
          <cell r="D17" t="str">
            <v>NP</v>
          </cell>
          <cell r="E17">
            <v>1</v>
          </cell>
          <cell r="F17">
            <v>40590</v>
          </cell>
          <cell r="G17" t="str">
            <v>Coleen Rakoczy</v>
          </cell>
          <cell r="H17" t="str">
            <v>1576 Upper James St, PO Box 30011, Hamilton ON L9B 1K0</v>
          </cell>
          <cell r="I17">
            <v>10</v>
          </cell>
          <cell r="J17">
            <v>0</v>
          </cell>
          <cell r="K17">
            <v>15</v>
          </cell>
          <cell r="L17">
            <v>16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0.84</v>
          </cell>
          <cell r="S17">
            <v>0</v>
          </cell>
          <cell r="T17">
            <v>0</v>
          </cell>
          <cell r="U17">
            <v>0</v>
          </cell>
          <cell r="V17">
            <v>0.1</v>
          </cell>
          <cell r="W17">
            <v>0.94</v>
          </cell>
          <cell r="X17">
            <v>3627</v>
          </cell>
          <cell r="Y17">
            <v>2415.8000000000002</v>
          </cell>
          <cell r="Z17">
            <v>0</v>
          </cell>
          <cell r="AA17">
            <v>0</v>
          </cell>
          <cell r="AB17">
            <v>6042.8</v>
          </cell>
          <cell r="AC17" t="str">
            <v>ELCD</v>
          </cell>
        </row>
        <row r="18">
          <cell r="B18" t="str">
            <v>0000007092</v>
          </cell>
          <cell r="C18" t="str">
            <v>Final</v>
          </cell>
          <cell r="D18" t="str">
            <v>NP</v>
          </cell>
          <cell r="E18">
            <v>1</v>
          </cell>
          <cell r="F18">
            <v>40603</v>
          </cell>
          <cell r="G18" t="str">
            <v>Norah TeGrotenhuis</v>
          </cell>
          <cell r="H18" t="str">
            <v>P.O. Box 53, Lynden, ON L0R 1T0</v>
          </cell>
          <cell r="I18">
            <v>10</v>
          </cell>
          <cell r="J18">
            <v>0</v>
          </cell>
          <cell r="K18">
            <v>6</v>
          </cell>
          <cell r="L18">
            <v>13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0.1</v>
          </cell>
          <cell r="S18">
            <v>0</v>
          </cell>
          <cell r="T18">
            <v>0.21</v>
          </cell>
          <cell r="U18">
            <v>0</v>
          </cell>
          <cell r="V18">
            <v>0</v>
          </cell>
          <cell r="W18">
            <v>0.31</v>
          </cell>
          <cell r="X18">
            <v>5585.58</v>
          </cell>
          <cell r="Y18">
            <v>796.7</v>
          </cell>
          <cell r="Z18">
            <v>0</v>
          </cell>
          <cell r="AA18">
            <v>0</v>
          </cell>
          <cell r="AB18">
            <v>6382.28</v>
          </cell>
          <cell r="AC18" t="str">
            <v>ELCD</v>
          </cell>
        </row>
        <row r="19">
          <cell r="B19" t="str">
            <v>0000003561</v>
          </cell>
          <cell r="C19" t="str">
            <v>Final</v>
          </cell>
          <cell r="D19" t="str">
            <v>CL</v>
          </cell>
          <cell r="E19">
            <v>1</v>
          </cell>
          <cell r="F19">
            <v>40588</v>
          </cell>
          <cell r="G19" t="str">
            <v>Donna Bower</v>
          </cell>
          <cell r="H19" t="str">
            <v>120 San Antonio Dr, Hamilton, ON L9C 1V2</v>
          </cell>
          <cell r="I19">
            <v>10</v>
          </cell>
          <cell r="J19">
            <v>0</v>
          </cell>
          <cell r="K19">
            <v>15</v>
          </cell>
          <cell r="L19">
            <v>16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0.31</v>
          </cell>
          <cell r="S19">
            <v>0</v>
          </cell>
          <cell r="T19">
            <v>0.21</v>
          </cell>
          <cell r="U19">
            <v>0</v>
          </cell>
          <cell r="V19">
            <v>0</v>
          </cell>
          <cell r="W19">
            <v>0.52</v>
          </cell>
          <cell r="X19">
            <v>5077.8</v>
          </cell>
          <cell r="Y19">
            <v>1336.4</v>
          </cell>
          <cell r="Z19">
            <v>0</v>
          </cell>
          <cell r="AA19">
            <v>0</v>
          </cell>
          <cell r="AB19">
            <v>6414.2000000000007</v>
          </cell>
          <cell r="AC19" t="str">
            <v>ELCD</v>
          </cell>
        </row>
        <row r="20">
          <cell r="B20" t="str">
            <v>0000000559</v>
          </cell>
          <cell r="C20" t="str">
            <v>Final</v>
          </cell>
          <cell r="D20" t="str">
            <v>NP</v>
          </cell>
          <cell r="E20">
            <v>1</v>
          </cell>
          <cell r="F20">
            <v>40589</v>
          </cell>
          <cell r="G20" t="str">
            <v>Sheri Mainprize</v>
          </cell>
          <cell r="H20" t="str">
            <v>20 Gilbert Ave, Ancaster L9G 1R4</v>
          </cell>
          <cell r="I20">
            <v>10</v>
          </cell>
          <cell r="J20">
            <v>0</v>
          </cell>
          <cell r="K20">
            <v>10</v>
          </cell>
          <cell r="L20">
            <v>16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0.21</v>
          </cell>
          <cell r="S20">
            <v>0</v>
          </cell>
          <cell r="T20">
            <v>0.21</v>
          </cell>
          <cell r="U20">
            <v>0</v>
          </cell>
          <cell r="V20">
            <v>0</v>
          </cell>
          <cell r="W20">
            <v>0.42</v>
          </cell>
          <cell r="X20">
            <v>5803.2</v>
          </cell>
          <cell r="Y20">
            <v>1079.4000000000001</v>
          </cell>
          <cell r="Z20">
            <v>0</v>
          </cell>
          <cell r="AA20">
            <v>0</v>
          </cell>
          <cell r="AB20">
            <v>6882.6</v>
          </cell>
          <cell r="AC20" t="str">
            <v>ELCD</v>
          </cell>
        </row>
        <row r="21">
          <cell r="B21" t="str">
            <v>0000002881</v>
          </cell>
          <cell r="C21" t="str">
            <v>Final</v>
          </cell>
          <cell r="D21" t="str">
            <v>NP</v>
          </cell>
          <cell r="E21">
            <v>1</v>
          </cell>
          <cell r="F21">
            <v>40591</v>
          </cell>
          <cell r="G21" t="str">
            <v>Cindy Suffoletta</v>
          </cell>
          <cell r="H21" t="str">
            <v>1284 Main St E, Hamilton ON L8K 1B2</v>
          </cell>
          <cell r="I21">
            <v>10</v>
          </cell>
          <cell r="J21">
            <v>0</v>
          </cell>
          <cell r="K21">
            <v>0</v>
          </cell>
          <cell r="L21">
            <v>16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0.63</v>
          </cell>
          <cell r="U21">
            <v>0</v>
          </cell>
          <cell r="V21">
            <v>0</v>
          </cell>
          <cell r="W21">
            <v>0.63</v>
          </cell>
          <cell r="X21">
            <v>5803.2</v>
          </cell>
          <cell r="Y21">
            <v>1619.1</v>
          </cell>
          <cell r="Z21">
            <v>0</v>
          </cell>
          <cell r="AA21">
            <v>0</v>
          </cell>
          <cell r="AB21">
            <v>7422.2999999999993</v>
          </cell>
          <cell r="AC21" t="str">
            <v>ELCD</v>
          </cell>
        </row>
        <row r="22">
          <cell r="B22" t="str">
            <v>0000027419</v>
          </cell>
          <cell r="C22" t="str">
            <v>Final</v>
          </cell>
          <cell r="D22" t="str">
            <v>NP</v>
          </cell>
          <cell r="E22">
            <v>1</v>
          </cell>
          <cell r="F22">
            <v>40588</v>
          </cell>
          <cell r="G22" t="str">
            <v>Andrea Veeneman</v>
          </cell>
          <cell r="H22" t="str">
            <v>1496 Centre Rd, Carlisle, ON L0R 1H0</v>
          </cell>
          <cell r="I22">
            <v>10</v>
          </cell>
          <cell r="J22">
            <v>0</v>
          </cell>
          <cell r="K22">
            <v>0</v>
          </cell>
          <cell r="L22">
            <v>16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0.63</v>
          </cell>
          <cell r="S22">
            <v>0</v>
          </cell>
          <cell r="T22">
            <v>0.42</v>
          </cell>
          <cell r="U22">
            <v>0</v>
          </cell>
          <cell r="V22">
            <v>0</v>
          </cell>
          <cell r="W22">
            <v>1.05</v>
          </cell>
          <cell r="X22">
            <v>5803.2</v>
          </cell>
          <cell r="Y22">
            <v>2698.5</v>
          </cell>
          <cell r="Z22">
            <v>0</v>
          </cell>
          <cell r="AA22">
            <v>0</v>
          </cell>
          <cell r="AB22">
            <v>8501.7000000000007</v>
          </cell>
          <cell r="AC22" t="str">
            <v>ELCD</v>
          </cell>
        </row>
        <row r="23">
          <cell r="B23" t="str">
            <v>0000002670</v>
          </cell>
          <cell r="C23" t="str">
            <v>Final</v>
          </cell>
          <cell r="D23" t="str">
            <v>NP</v>
          </cell>
          <cell r="E23">
            <v>1</v>
          </cell>
          <cell r="F23">
            <v>40589</v>
          </cell>
          <cell r="G23" t="str">
            <v>Gayle Parkinson</v>
          </cell>
          <cell r="H23" t="str">
            <v>22 Leeming St, Hamilton ON L8L 5T3</v>
          </cell>
          <cell r="I23">
            <v>10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2.1</v>
          </cell>
          <cell r="S23">
            <v>0</v>
          </cell>
          <cell r="T23">
            <v>1</v>
          </cell>
          <cell r="U23">
            <v>0</v>
          </cell>
          <cell r="V23">
            <v>0.5</v>
          </cell>
          <cell r="W23">
            <v>3.6</v>
          </cell>
          <cell r="X23">
            <v>0</v>
          </cell>
          <cell r="Y23">
            <v>9252</v>
          </cell>
          <cell r="Z23">
            <v>0</v>
          </cell>
          <cell r="AA23">
            <v>0</v>
          </cell>
          <cell r="AB23">
            <v>9252</v>
          </cell>
          <cell r="AC23" t="str">
            <v>ELCD</v>
          </cell>
        </row>
        <row r="24">
          <cell r="B24" t="str">
            <v>0000053764</v>
          </cell>
          <cell r="C24" t="str">
            <v>Final</v>
          </cell>
          <cell r="D24" t="str">
            <v>NP</v>
          </cell>
          <cell r="E24">
            <v>1</v>
          </cell>
          <cell r="F24">
            <v>40592</v>
          </cell>
          <cell r="G24" t="str">
            <v>Tammy Leach</v>
          </cell>
          <cell r="H24" t="str">
            <v>268 Barton St Unit 4 Stoney Creek, ON L8E 4V4</v>
          </cell>
          <cell r="I24">
            <v>12</v>
          </cell>
          <cell r="J24">
            <v>0</v>
          </cell>
          <cell r="K24">
            <v>0</v>
          </cell>
          <cell r="L24">
            <v>16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6963.84</v>
          </cell>
          <cell r="Y24">
            <v>2570</v>
          </cell>
          <cell r="Z24">
            <v>0</v>
          </cell>
          <cell r="AA24">
            <v>0</v>
          </cell>
          <cell r="AB24">
            <v>9533.84</v>
          </cell>
          <cell r="AC24" t="str">
            <v>ELCC</v>
          </cell>
        </row>
        <row r="25">
          <cell r="B25" t="str">
            <v>0000004620</v>
          </cell>
          <cell r="C25" t="str">
            <v>Final</v>
          </cell>
          <cell r="D25" t="str">
            <v>NP</v>
          </cell>
          <cell r="E25">
            <v>1</v>
          </cell>
          <cell r="F25">
            <v>40588</v>
          </cell>
          <cell r="G25" t="str">
            <v>Hilary Wigington</v>
          </cell>
          <cell r="H25" t="str">
            <v>21 Stonechurch Rd W, Hamilton, ON L9B 1A1</v>
          </cell>
          <cell r="I25">
            <v>10</v>
          </cell>
          <cell r="J25">
            <v>0</v>
          </cell>
          <cell r="K25">
            <v>12</v>
          </cell>
          <cell r="L25">
            <v>32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0.84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0.84</v>
          </cell>
          <cell r="X25">
            <v>7544.16</v>
          </cell>
          <cell r="Y25">
            <v>2158.8000000000002</v>
          </cell>
          <cell r="Z25">
            <v>0</v>
          </cell>
          <cell r="AA25">
            <v>0</v>
          </cell>
          <cell r="AB25">
            <v>9702.9599999999991</v>
          </cell>
          <cell r="AC25" t="str">
            <v>ELCD</v>
          </cell>
        </row>
        <row r="26">
          <cell r="B26" t="str">
            <v>0000074858</v>
          </cell>
          <cell r="C26" t="str">
            <v>Final</v>
          </cell>
          <cell r="D26" t="str">
            <v>CL</v>
          </cell>
          <cell r="E26">
            <v>1</v>
          </cell>
          <cell r="F26">
            <v>40588</v>
          </cell>
          <cell r="G26" t="str">
            <v>Sherri Crechiola</v>
          </cell>
          <cell r="H26" t="str">
            <v>9023 Airport Rd, Mount Hope, ON L0R 1W0</v>
          </cell>
          <cell r="I26">
            <v>10</v>
          </cell>
          <cell r="J26">
            <v>0</v>
          </cell>
          <cell r="K26">
            <v>0</v>
          </cell>
          <cell r="L26">
            <v>16</v>
          </cell>
          <cell r="M26">
            <v>16</v>
          </cell>
          <cell r="N26">
            <v>0</v>
          </cell>
          <cell r="O26">
            <v>0</v>
          </cell>
          <cell r="P26">
            <v>16</v>
          </cell>
          <cell r="Q26">
            <v>0</v>
          </cell>
          <cell r="R26">
            <v>0.63</v>
          </cell>
          <cell r="S26">
            <v>0.21</v>
          </cell>
          <cell r="T26">
            <v>0.83</v>
          </cell>
          <cell r="U26">
            <v>0</v>
          </cell>
          <cell r="V26">
            <v>0</v>
          </cell>
          <cell r="W26">
            <v>1.67</v>
          </cell>
          <cell r="X26">
            <v>7350.72</v>
          </cell>
          <cell r="Y26">
            <v>4291.8999999999996</v>
          </cell>
          <cell r="Z26">
            <v>0</v>
          </cell>
          <cell r="AA26">
            <v>0</v>
          </cell>
          <cell r="AB26">
            <v>11642.619999999999</v>
          </cell>
          <cell r="AC26" t="str">
            <v>ELCD</v>
          </cell>
        </row>
        <row r="27">
          <cell r="B27" t="str">
            <v>0000005253</v>
          </cell>
          <cell r="C27" t="str">
            <v>Final</v>
          </cell>
          <cell r="D27" t="str">
            <v>NP</v>
          </cell>
          <cell r="E27">
            <v>1</v>
          </cell>
          <cell r="F27">
            <v>40591</v>
          </cell>
          <cell r="G27" t="str">
            <v>Erin Connelly</v>
          </cell>
          <cell r="H27" t="str">
            <v>137 Melville St, Dundas ON L9H 2A6</v>
          </cell>
          <cell r="I27">
            <v>10</v>
          </cell>
          <cell r="J27">
            <v>0</v>
          </cell>
          <cell r="K27">
            <v>11</v>
          </cell>
          <cell r="L27">
            <v>18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1.46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1.46</v>
          </cell>
          <cell r="X27">
            <v>8748.32</v>
          </cell>
          <cell r="Y27">
            <v>3752.2</v>
          </cell>
          <cell r="Z27">
            <v>0</v>
          </cell>
          <cell r="AA27">
            <v>0</v>
          </cell>
          <cell r="AB27">
            <v>12500.52</v>
          </cell>
          <cell r="AC27" t="str">
            <v>ELCD</v>
          </cell>
        </row>
        <row r="28">
          <cell r="B28" t="str">
            <v>0000005260</v>
          </cell>
          <cell r="C28" t="str">
            <v>Final</v>
          </cell>
          <cell r="D28" t="str">
            <v>NP</v>
          </cell>
          <cell r="E28">
            <v>1</v>
          </cell>
          <cell r="F28">
            <v>40590</v>
          </cell>
          <cell r="G28" t="str">
            <v>Darcy MacLennan</v>
          </cell>
          <cell r="H28" t="str">
            <v>1 Lynndale Dr, Dundas, ON L9H 3L4</v>
          </cell>
          <cell r="I28">
            <v>12</v>
          </cell>
          <cell r="J28">
            <v>0</v>
          </cell>
          <cell r="K28">
            <v>0</v>
          </cell>
          <cell r="L28">
            <v>32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0.63</v>
          </cell>
          <cell r="S28">
            <v>0</v>
          </cell>
          <cell r="T28">
            <v>0.63</v>
          </cell>
          <cell r="U28">
            <v>0</v>
          </cell>
          <cell r="V28">
            <v>0</v>
          </cell>
          <cell r="W28">
            <v>1.26</v>
          </cell>
          <cell r="X28">
            <v>11606.4</v>
          </cell>
          <cell r="Y28">
            <v>3238.2</v>
          </cell>
          <cell r="Z28">
            <v>0</v>
          </cell>
          <cell r="AA28">
            <v>0</v>
          </cell>
          <cell r="AB28">
            <v>14844.599999999999</v>
          </cell>
          <cell r="AC28" t="str">
            <v>ELCD</v>
          </cell>
        </row>
        <row r="29">
          <cell r="B29" t="str">
            <v>0000000829</v>
          </cell>
          <cell r="C29" t="str">
            <v>Final</v>
          </cell>
          <cell r="D29" t="str">
            <v>NP</v>
          </cell>
          <cell r="E29">
            <v>1</v>
          </cell>
          <cell r="F29">
            <v>40589</v>
          </cell>
          <cell r="G29" t="str">
            <v>Shelley Scott</v>
          </cell>
          <cell r="H29" t="str">
            <v>306 Parkside Dr, PO Box 330, Waterdown, L0R 2H0</v>
          </cell>
          <cell r="I29">
            <v>10</v>
          </cell>
          <cell r="J29">
            <v>0</v>
          </cell>
          <cell r="K29">
            <v>0</v>
          </cell>
          <cell r="L29">
            <v>32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0.63</v>
          </cell>
          <cell r="S29">
            <v>0</v>
          </cell>
          <cell r="T29">
            <v>0.63</v>
          </cell>
          <cell r="U29">
            <v>0</v>
          </cell>
          <cell r="V29">
            <v>0</v>
          </cell>
          <cell r="W29">
            <v>1.26</v>
          </cell>
          <cell r="X29">
            <v>11606.4</v>
          </cell>
          <cell r="Y29">
            <v>3238.2</v>
          </cell>
          <cell r="Z29">
            <v>0</v>
          </cell>
          <cell r="AA29">
            <v>0</v>
          </cell>
          <cell r="AB29">
            <v>14844.599999999999</v>
          </cell>
          <cell r="AC29" t="str">
            <v>ELCD</v>
          </cell>
        </row>
        <row r="30">
          <cell r="B30" t="str">
            <v>0000044751</v>
          </cell>
          <cell r="C30" t="str">
            <v>Final</v>
          </cell>
          <cell r="D30" t="str">
            <v>NP</v>
          </cell>
          <cell r="E30">
            <v>0</v>
          </cell>
          <cell r="F30">
            <v>40634</v>
          </cell>
          <cell r="G30" t="str">
            <v>Sherry Parsley &amp; Steve Sicurella</v>
          </cell>
          <cell r="H30" t="str">
            <v>191 York  Blvd Hamilton ON  L8R 1Y6</v>
          </cell>
          <cell r="I30">
            <v>12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4.55</v>
          </cell>
          <cell r="S30">
            <v>0</v>
          </cell>
          <cell r="T30">
            <v>1</v>
          </cell>
          <cell r="U30">
            <v>0</v>
          </cell>
          <cell r="V30">
            <v>2</v>
          </cell>
          <cell r="W30">
            <v>7.55</v>
          </cell>
          <cell r="X30">
            <v>0</v>
          </cell>
          <cell r="Y30">
            <v>19116.599999999999</v>
          </cell>
          <cell r="Z30">
            <v>0</v>
          </cell>
          <cell r="AA30">
            <v>0</v>
          </cell>
          <cell r="AB30">
            <v>19116.599999999999</v>
          </cell>
          <cell r="AC30" t="str">
            <v>ELCD</v>
          </cell>
        </row>
        <row r="31">
          <cell r="B31" t="str">
            <v>0000007095</v>
          </cell>
          <cell r="C31" t="str">
            <v>Final</v>
          </cell>
          <cell r="D31" t="str">
            <v>NP</v>
          </cell>
          <cell r="E31">
            <v>1</v>
          </cell>
          <cell r="F31">
            <v>40591</v>
          </cell>
          <cell r="G31" t="str">
            <v>Eileen Hunter-Cook</v>
          </cell>
          <cell r="H31" t="str">
            <v>37 King St W, Stoney Creek, ON L8G 1H7</v>
          </cell>
          <cell r="I31">
            <v>10</v>
          </cell>
          <cell r="J31">
            <v>0</v>
          </cell>
          <cell r="K31">
            <v>0</v>
          </cell>
          <cell r="L31">
            <v>16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2.72</v>
          </cell>
          <cell r="S31">
            <v>0</v>
          </cell>
          <cell r="T31">
            <v>0.83</v>
          </cell>
          <cell r="U31">
            <v>0</v>
          </cell>
          <cell r="V31">
            <v>0</v>
          </cell>
          <cell r="W31">
            <v>3.55</v>
          </cell>
          <cell r="X31">
            <v>11606.4</v>
          </cell>
          <cell r="Y31">
            <v>9123.5</v>
          </cell>
          <cell r="Z31">
            <v>0</v>
          </cell>
          <cell r="AA31">
            <v>0</v>
          </cell>
          <cell r="AB31">
            <v>20729.900000000001</v>
          </cell>
          <cell r="AC31" t="str">
            <v>ELCD</v>
          </cell>
        </row>
        <row r="32">
          <cell r="B32" t="str">
            <v>0000053771</v>
          </cell>
          <cell r="C32" t="str">
            <v>HOLD</v>
          </cell>
          <cell r="D32" t="str">
            <v>CL</v>
          </cell>
          <cell r="F32">
            <v>40591</v>
          </cell>
          <cell r="G32" t="str">
            <v>Tanya Gnossen</v>
          </cell>
          <cell r="H32" t="str">
            <v>20 Stanley Ave, Hamilton, ON L8P 2L1</v>
          </cell>
          <cell r="I32">
            <v>12</v>
          </cell>
          <cell r="J32">
            <v>0</v>
          </cell>
          <cell r="K32">
            <v>5</v>
          </cell>
          <cell r="L32">
            <v>12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1.75</v>
          </cell>
          <cell r="S32">
            <v>0</v>
          </cell>
          <cell r="T32">
            <v>1</v>
          </cell>
          <cell r="U32">
            <v>0</v>
          </cell>
          <cell r="V32">
            <v>0</v>
          </cell>
          <cell r="W32">
            <v>2.75</v>
          </cell>
          <cell r="X32">
            <v>17409.599999999999</v>
          </cell>
          <cell r="Y32">
            <v>7067.5</v>
          </cell>
          <cell r="Z32">
            <v>0</v>
          </cell>
          <cell r="AA32">
            <v>0</v>
          </cell>
          <cell r="AB32">
            <v>24477.1</v>
          </cell>
          <cell r="AC32" t="str">
            <v>PRESSURE</v>
          </cell>
        </row>
        <row r="33">
          <cell r="B33" t="str">
            <v>0000062723</v>
          </cell>
          <cell r="C33" t="str">
            <v>Final</v>
          </cell>
          <cell r="D33" t="str">
            <v>NP</v>
          </cell>
          <cell r="E33">
            <v>1</v>
          </cell>
          <cell r="F33">
            <v>40591</v>
          </cell>
          <cell r="G33" t="str">
            <v>Monique Lavallee</v>
          </cell>
          <cell r="H33" t="str">
            <v>1869 Main St E, Hamilton ON L8H 1G2</v>
          </cell>
          <cell r="I33">
            <v>12</v>
          </cell>
          <cell r="J33">
            <v>0</v>
          </cell>
          <cell r="K33">
            <v>0</v>
          </cell>
          <cell r="L33">
            <v>24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1.75</v>
          </cell>
          <cell r="S33">
            <v>0</v>
          </cell>
          <cell r="T33">
            <v>1.1299999999999999</v>
          </cell>
          <cell r="U33">
            <v>0</v>
          </cell>
          <cell r="V33">
            <v>0.76</v>
          </cell>
          <cell r="W33">
            <v>3.64</v>
          </cell>
          <cell r="X33">
            <v>20891.52</v>
          </cell>
          <cell r="Y33">
            <v>9354.7999999999993</v>
          </cell>
          <cell r="Z33">
            <v>0</v>
          </cell>
          <cell r="AA33">
            <v>0</v>
          </cell>
          <cell r="AB33">
            <v>30246.32</v>
          </cell>
          <cell r="AC33" t="str">
            <v>ELCC</v>
          </cell>
        </row>
        <row r="34">
          <cell r="B34" t="str">
            <v>0000001249</v>
          </cell>
          <cell r="C34" t="str">
            <v>HOLD</v>
          </cell>
          <cell r="D34" t="str">
            <v>CL</v>
          </cell>
          <cell r="F34">
            <v>40591</v>
          </cell>
          <cell r="G34" t="str">
            <v>Charlie Firth</v>
          </cell>
          <cell r="H34" t="str">
            <v>331 Strathearne Ave, Hamitlon ON L8H 5K9</v>
          </cell>
          <cell r="I34">
            <v>12</v>
          </cell>
          <cell r="J34">
            <v>0</v>
          </cell>
          <cell r="K34">
            <v>5</v>
          </cell>
          <cell r="L34">
            <v>16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2</v>
          </cell>
          <cell r="S34">
            <v>0</v>
          </cell>
          <cell r="T34">
            <v>1</v>
          </cell>
          <cell r="U34">
            <v>0</v>
          </cell>
          <cell r="V34">
            <v>0.75</v>
          </cell>
          <cell r="W34">
            <v>3.75</v>
          </cell>
          <cell r="X34">
            <v>20891.52</v>
          </cell>
          <cell r="Y34">
            <v>9637.5</v>
          </cell>
          <cell r="Z34">
            <v>0</v>
          </cell>
          <cell r="AA34">
            <v>0</v>
          </cell>
          <cell r="AB34">
            <v>30529.02</v>
          </cell>
          <cell r="AC34" t="str">
            <v>PRESSURE</v>
          </cell>
        </row>
        <row r="35">
          <cell r="B35" t="str">
            <v>0000005933</v>
          </cell>
          <cell r="C35" t="str">
            <v>Final</v>
          </cell>
          <cell r="D35" t="str">
            <v>CL</v>
          </cell>
          <cell r="E35">
            <v>1</v>
          </cell>
          <cell r="F35">
            <v>40589</v>
          </cell>
          <cell r="G35" t="str">
            <v>Tom Stevenson</v>
          </cell>
          <cell r="H35" t="str">
            <v>998 Upper Sherman Ave, Hamilton, ON L8V 4Y9</v>
          </cell>
          <cell r="I35">
            <v>12</v>
          </cell>
          <cell r="J35">
            <v>0</v>
          </cell>
          <cell r="K35">
            <v>0</v>
          </cell>
          <cell r="L35">
            <v>24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3</v>
          </cell>
          <cell r="S35">
            <v>0</v>
          </cell>
          <cell r="T35">
            <v>1</v>
          </cell>
          <cell r="U35">
            <v>0</v>
          </cell>
          <cell r="V35">
            <v>0</v>
          </cell>
          <cell r="W35">
            <v>4</v>
          </cell>
          <cell r="X35">
            <v>20891.52</v>
          </cell>
          <cell r="Y35">
            <v>10280</v>
          </cell>
          <cell r="Z35">
            <v>0</v>
          </cell>
          <cell r="AA35">
            <v>0</v>
          </cell>
          <cell r="AB35">
            <v>31171.52</v>
          </cell>
          <cell r="AC35" t="str">
            <v>DNA</v>
          </cell>
        </row>
        <row r="36">
          <cell r="B36" t="str">
            <v>0000005764</v>
          </cell>
          <cell r="C36" t="str">
            <v>Final</v>
          </cell>
          <cell r="D36" t="str">
            <v>NP</v>
          </cell>
          <cell r="E36">
            <v>1</v>
          </cell>
          <cell r="F36">
            <v>40632</v>
          </cell>
          <cell r="G36" t="str">
            <v>Daljit Garry</v>
          </cell>
          <cell r="H36" t="str">
            <v>195 Ferguson Ave, Hamilton, ON L8J 8J1</v>
          </cell>
          <cell r="I36">
            <v>12</v>
          </cell>
          <cell r="J36">
            <v>0</v>
          </cell>
          <cell r="K36">
            <v>0</v>
          </cell>
          <cell r="L36">
            <v>22</v>
          </cell>
          <cell r="M36">
            <v>0</v>
          </cell>
          <cell r="N36">
            <v>0</v>
          </cell>
          <cell r="O36">
            <v>0</v>
          </cell>
          <cell r="P36">
            <v>16</v>
          </cell>
          <cell r="Q36">
            <v>45</v>
          </cell>
          <cell r="R36">
            <v>2.5</v>
          </cell>
          <cell r="S36">
            <v>0.76</v>
          </cell>
          <cell r="T36">
            <v>1.59</v>
          </cell>
          <cell r="U36">
            <v>0</v>
          </cell>
          <cell r="V36">
            <v>0.13</v>
          </cell>
          <cell r="W36">
            <v>4.9800000000000004</v>
          </cell>
          <cell r="X36">
            <v>24180</v>
          </cell>
          <cell r="Y36">
            <v>12798.6</v>
          </cell>
          <cell r="Z36">
            <v>0</v>
          </cell>
          <cell r="AA36">
            <v>0</v>
          </cell>
          <cell r="AB36">
            <v>36978.6</v>
          </cell>
          <cell r="AC36" t="str">
            <v>DNA</v>
          </cell>
        </row>
        <row r="37">
          <cell r="B37" t="str">
            <v>0000069834</v>
          </cell>
          <cell r="C37" t="str">
            <v>Final</v>
          </cell>
          <cell r="D37" t="str">
            <v>CL</v>
          </cell>
          <cell r="E37">
            <v>1</v>
          </cell>
          <cell r="F37">
            <v>40589</v>
          </cell>
          <cell r="G37" t="str">
            <v>Lorraine Bailey</v>
          </cell>
          <cell r="H37" t="str">
            <v>162 Delaware Ave, Hamilton ON L8M 1V6</v>
          </cell>
          <cell r="I37">
            <v>12</v>
          </cell>
          <cell r="J37">
            <v>0</v>
          </cell>
          <cell r="K37">
            <v>10</v>
          </cell>
          <cell r="L37">
            <v>14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</v>
          </cell>
          <cell r="S37">
            <v>0</v>
          </cell>
          <cell r="T37">
            <v>0</v>
          </cell>
          <cell r="U37">
            <v>0</v>
          </cell>
          <cell r="V37">
            <v>0.75</v>
          </cell>
          <cell r="W37">
            <v>4.75</v>
          </cell>
          <cell r="X37">
            <v>26114.400000000001</v>
          </cell>
          <cell r="Y37">
            <v>12207.5</v>
          </cell>
          <cell r="Z37">
            <v>0</v>
          </cell>
          <cell r="AA37">
            <v>0</v>
          </cell>
          <cell r="AB37">
            <v>38321.9</v>
          </cell>
          <cell r="AC37" t="str">
            <v>DNA</v>
          </cell>
        </row>
        <row r="38">
          <cell r="B38" t="str">
            <v>0000010875</v>
          </cell>
          <cell r="C38" t="str">
            <v>Final</v>
          </cell>
          <cell r="D38" t="str">
            <v>NP</v>
          </cell>
          <cell r="E38">
            <v>1</v>
          </cell>
          <cell r="F38">
            <v>40590</v>
          </cell>
          <cell r="G38" t="str">
            <v>Marge Alkema</v>
          </cell>
          <cell r="H38" t="str">
            <v>777 Garner Rd E, Ancaster ON L9K 1J4</v>
          </cell>
          <cell r="I38">
            <v>12</v>
          </cell>
          <cell r="J38">
            <v>6</v>
          </cell>
          <cell r="K38">
            <v>0</v>
          </cell>
          <cell r="L38">
            <v>12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5.01</v>
          </cell>
          <cell r="S38">
            <v>0</v>
          </cell>
          <cell r="T38">
            <v>0.75</v>
          </cell>
          <cell r="U38">
            <v>0</v>
          </cell>
          <cell r="V38">
            <v>1</v>
          </cell>
          <cell r="W38">
            <v>6.76</v>
          </cell>
          <cell r="X38">
            <v>22980.67</v>
          </cell>
          <cell r="Y38">
            <v>17373.2</v>
          </cell>
          <cell r="Z38">
            <v>0</v>
          </cell>
          <cell r="AA38">
            <v>0</v>
          </cell>
          <cell r="AB38">
            <v>40353.869999999995</v>
          </cell>
          <cell r="AC38" t="str">
            <v>DNA</v>
          </cell>
        </row>
        <row r="39">
          <cell r="B39" t="str">
            <v>0000004019</v>
          </cell>
          <cell r="C39" t="str">
            <v>Final</v>
          </cell>
          <cell r="D39" t="str">
            <v>CL</v>
          </cell>
          <cell r="E39">
            <v>1</v>
          </cell>
          <cell r="F39">
            <v>40590</v>
          </cell>
          <cell r="G39" t="str">
            <v>Teresa Kwasniewski</v>
          </cell>
          <cell r="H39" t="str">
            <v>1279 Upper Gage Ave, Hamilton, ON L8W 1E5</v>
          </cell>
          <cell r="I39">
            <v>12</v>
          </cell>
          <cell r="J39">
            <v>0</v>
          </cell>
          <cell r="K39">
            <v>10</v>
          </cell>
          <cell r="L39">
            <v>16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3.75</v>
          </cell>
          <cell r="S39">
            <v>0</v>
          </cell>
          <cell r="T39">
            <v>0.5</v>
          </cell>
          <cell r="U39">
            <v>0</v>
          </cell>
          <cell r="V39">
            <v>1</v>
          </cell>
          <cell r="W39">
            <v>5.25</v>
          </cell>
          <cell r="X39">
            <v>27855.360000000001</v>
          </cell>
          <cell r="Y39">
            <v>13492.5</v>
          </cell>
          <cell r="Z39">
            <v>0</v>
          </cell>
          <cell r="AA39">
            <v>0</v>
          </cell>
          <cell r="AB39">
            <v>41347.86</v>
          </cell>
          <cell r="AC39" t="str">
            <v>DNA</v>
          </cell>
        </row>
        <row r="40">
          <cell r="B40" t="str">
            <v>0000026042</v>
          </cell>
          <cell r="C40" t="str">
            <v>Final</v>
          </cell>
          <cell r="D40" t="str">
            <v>CL</v>
          </cell>
          <cell r="E40">
            <v>1</v>
          </cell>
          <cell r="F40">
            <v>40589</v>
          </cell>
          <cell r="G40" t="str">
            <v>Lillian Wen Li</v>
          </cell>
          <cell r="H40" t="str">
            <v>198 Fennell Ave E, Hamilton ON L9A 1S7</v>
          </cell>
          <cell r="I40">
            <v>12</v>
          </cell>
          <cell r="J40">
            <v>0</v>
          </cell>
          <cell r="K40">
            <v>10</v>
          </cell>
          <cell r="L40">
            <v>15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4.75</v>
          </cell>
          <cell r="S40">
            <v>0</v>
          </cell>
          <cell r="T40">
            <v>1</v>
          </cell>
          <cell r="U40">
            <v>0</v>
          </cell>
          <cell r="V40">
            <v>0.75</v>
          </cell>
          <cell r="W40">
            <v>6.5</v>
          </cell>
          <cell r="X40">
            <v>26984.880000000001</v>
          </cell>
          <cell r="Y40">
            <v>16705</v>
          </cell>
          <cell r="Z40">
            <v>0</v>
          </cell>
          <cell r="AA40">
            <v>0</v>
          </cell>
          <cell r="AB40">
            <v>43689.880000000005</v>
          </cell>
          <cell r="AC40" t="str">
            <v>DNA</v>
          </cell>
        </row>
        <row r="41">
          <cell r="B41" t="str">
            <v>0000053877</v>
          </cell>
          <cell r="C41" t="str">
            <v>Final</v>
          </cell>
          <cell r="D41" t="str">
            <v>CL</v>
          </cell>
          <cell r="E41">
            <v>1</v>
          </cell>
          <cell r="F41">
            <v>40590</v>
          </cell>
          <cell r="G41" t="str">
            <v>Laurie Benning</v>
          </cell>
          <cell r="H41" t="str">
            <v>430 West Fifth  St, Hamilton ON L9C 3P6</v>
          </cell>
          <cell r="I41">
            <v>12</v>
          </cell>
          <cell r="J41">
            <v>0</v>
          </cell>
          <cell r="K41">
            <v>10</v>
          </cell>
          <cell r="L41">
            <v>18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6.5</v>
          </cell>
          <cell r="S41">
            <v>0</v>
          </cell>
          <cell r="T41">
            <v>1.5</v>
          </cell>
          <cell r="U41">
            <v>0</v>
          </cell>
          <cell r="V41">
            <v>1.25</v>
          </cell>
          <cell r="W41">
            <v>9.25</v>
          </cell>
          <cell r="X41">
            <v>29596.32</v>
          </cell>
          <cell r="Y41">
            <v>23772.5</v>
          </cell>
          <cell r="Z41">
            <v>0</v>
          </cell>
          <cell r="AA41">
            <v>0</v>
          </cell>
          <cell r="AB41">
            <v>53368.82</v>
          </cell>
          <cell r="AC41" t="str">
            <v>DNA</v>
          </cell>
        </row>
        <row r="42">
          <cell r="B42" t="str">
            <v>0000074859</v>
          </cell>
          <cell r="C42" t="str">
            <v>Final</v>
          </cell>
          <cell r="D42" t="str">
            <v>CL</v>
          </cell>
          <cell r="E42">
            <v>1</v>
          </cell>
          <cell r="F42">
            <v>40589</v>
          </cell>
          <cell r="G42" t="str">
            <v>Angela Sarnelli</v>
          </cell>
          <cell r="H42" t="str">
            <v>2605 Hwy 56, Binbrook, ON L0R 1C0</v>
          </cell>
          <cell r="I42">
            <v>12</v>
          </cell>
          <cell r="J42">
            <v>0</v>
          </cell>
          <cell r="K42">
            <v>10</v>
          </cell>
          <cell r="L42">
            <v>32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5.75</v>
          </cell>
          <cell r="S42">
            <v>0</v>
          </cell>
          <cell r="T42">
            <v>1</v>
          </cell>
          <cell r="U42">
            <v>0</v>
          </cell>
          <cell r="V42">
            <v>0.25</v>
          </cell>
          <cell r="W42">
            <v>7</v>
          </cell>
          <cell r="X42">
            <v>41783.040000000001</v>
          </cell>
          <cell r="Y42">
            <v>17990</v>
          </cell>
          <cell r="Z42">
            <v>0</v>
          </cell>
          <cell r="AA42">
            <v>0</v>
          </cell>
          <cell r="AB42">
            <v>59773.04</v>
          </cell>
          <cell r="AC42" t="str">
            <v>DNA</v>
          </cell>
        </row>
        <row r="43">
          <cell r="B43" t="str">
            <v>0000002727</v>
          </cell>
          <cell r="C43" t="str">
            <v>Final</v>
          </cell>
          <cell r="D43" t="str">
            <v>NP</v>
          </cell>
          <cell r="E43">
            <v>1</v>
          </cell>
          <cell r="F43">
            <v>40589</v>
          </cell>
          <cell r="G43" t="str">
            <v>Karen McMaster</v>
          </cell>
          <cell r="H43" t="str">
            <v>10 George St, Hamilton ON L8P 1C8</v>
          </cell>
          <cell r="I43">
            <v>12</v>
          </cell>
          <cell r="J43">
            <v>0</v>
          </cell>
          <cell r="K43">
            <v>10</v>
          </cell>
          <cell r="L43">
            <v>32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6</v>
          </cell>
          <cell r="S43">
            <v>0</v>
          </cell>
          <cell r="T43">
            <v>1</v>
          </cell>
          <cell r="U43">
            <v>0</v>
          </cell>
          <cell r="V43">
            <v>1</v>
          </cell>
          <cell r="W43">
            <v>8</v>
          </cell>
          <cell r="X43">
            <v>41783.040000000001</v>
          </cell>
          <cell r="Y43">
            <v>20560</v>
          </cell>
          <cell r="Z43">
            <v>0</v>
          </cell>
          <cell r="AA43">
            <v>0</v>
          </cell>
          <cell r="AB43">
            <v>62343.040000000001</v>
          </cell>
          <cell r="AC43" t="str">
            <v>ELCD</v>
          </cell>
        </row>
        <row r="44">
          <cell r="B44" t="str">
            <v>0000002470</v>
          </cell>
          <cell r="C44" t="str">
            <v>Final</v>
          </cell>
          <cell r="D44" t="str">
            <v>NP</v>
          </cell>
          <cell r="E44">
            <v>1</v>
          </cell>
          <cell r="F44">
            <v>40589</v>
          </cell>
          <cell r="G44" t="str">
            <v>Rev Donald Ralph</v>
          </cell>
          <cell r="H44" t="str">
            <v>PO Box 3203 Stn C, Hamilton ON L8H 7K6</v>
          </cell>
          <cell r="I44">
            <v>12</v>
          </cell>
          <cell r="J44">
            <v>0</v>
          </cell>
          <cell r="K44">
            <v>10</v>
          </cell>
          <cell r="L44">
            <v>32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6</v>
          </cell>
          <cell r="S44">
            <v>0</v>
          </cell>
          <cell r="T44">
            <v>1</v>
          </cell>
          <cell r="U44">
            <v>0</v>
          </cell>
          <cell r="V44">
            <v>1.75</v>
          </cell>
          <cell r="W44">
            <v>8.75</v>
          </cell>
          <cell r="X44">
            <v>41783.040000000001</v>
          </cell>
          <cell r="Y44">
            <v>22487.5</v>
          </cell>
          <cell r="Z44">
            <v>0</v>
          </cell>
          <cell r="AA44">
            <v>0</v>
          </cell>
          <cell r="AB44">
            <v>64270.54</v>
          </cell>
          <cell r="AC44" t="str">
            <v>ELCD</v>
          </cell>
        </row>
        <row r="45">
          <cell r="B45" t="str">
            <v>0000003427</v>
          </cell>
          <cell r="C45" t="str">
            <v>Final</v>
          </cell>
          <cell r="D45" t="str">
            <v>NP</v>
          </cell>
          <cell r="E45">
            <v>1</v>
          </cell>
          <cell r="F45">
            <v>40589</v>
          </cell>
          <cell r="G45" t="str">
            <v>Julie Oke</v>
          </cell>
          <cell r="H45" t="str">
            <v>400 Cumberland Ave, Hamilton ON L8M 2A2</v>
          </cell>
          <cell r="I45">
            <v>12</v>
          </cell>
          <cell r="J45">
            <v>0</v>
          </cell>
          <cell r="K45">
            <v>10</v>
          </cell>
          <cell r="L45">
            <v>24</v>
          </cell>
          <cell r="M45">
            <v>0</v>
          </cell>
          <cell r="N45">
            <v>0</v>
          </cell>
          <cell r="O45">
            <v>0</v>
          </cell>
          <cell r="P45">
            <v>40</v>
          </cell>
          <cell r="Q45">
            <v>40</v>
          </cell>
          <cell r="R45">
            <v>5</v>
          </cell>
          <cell r="S45">
            <v>0.5</v>
          </cell>
          <cell r="T45">
            <v>1</v>
          </cell>
          <cell r="U45">
            <v>0</v>
          </cell>
          <cell r="V45">
            <v>0.75</v>
          </cell>
          <cell r="W45">
            <v>7.25</v>
          </cell>
          <cell r="X45">
            <v>46425.599999999999</v>
          </cell>
          <cell r="Y45">
            <v>18632.5</v>
          </cell>
          <cell r="Z45">
            <v>0</v>
          </cell>
          <cell r="AA45">
            <v>0</v>
          </cell>
          <cell r="AB45">
            <v>65058.1</v>
          </cell>
          <cell r="AC45" t="str">
            <v>ELCD</v>
          </cell>
        </row>
        <row r="46">
          <cell r="B46" t="str">
            <v>0000003856</v>
          </cell>
          <cell r="C46" t="str">
            <v>Final</v>
          </cell>
          <cell r="D46" t="str">
            <v>NP</v>
          </cell>
          <cell r="E46">
            <v>1</v>
          </cell>
          <cell r="F46">
            <v>40589</v>
          </cell>
          <cell r="G46" t="str">
            <v>Debbie Thomson</v>
          </cell>
          <cell r="H46" t="str">
            <v>1145 King St W, Hamilton ON L8S 1L9</v>
          </cell>
          <cell r="I46">
            <v>12</v>
          </cell>
          <cell r="J46">
            <v>0</v>
          </cell>
          <cell r="K46">
            <v>10</v>
          </cell>
          <cell r="L46">
            <v>16</v>
          </cell>
          <cell r="M46">
            <v>20</v>
          </cell>
          <cell r="N46">
            <v>0</v>
          </cell>
          <cell r="O46">
            <v>0</v>
          </cell>
          <cell r="P46">
            <v>10</v>
          </cell>
          <cell r="Q46">
            <v>0</v>
          </cell>
          <cell r="R46">
            <v>5.84</v>
          </cell>
          <cell r="S46">
            <v>0.16</v>
          </cell>
          <cell r="T46">
            <v>1</v>
          </cell>
          <cell r="U46">
            <v>0</v>
          </cell>
          <cell r="V46">
            <v>2.14</v>
          </cell>
          <cell r="W46">
            <v>9.14</v>
          </cell>
          <cell r="X46">
            <v>42556.800000000003</v>
          </cell>
          <cell r="Y46">
            <v>23489.8</v>
          </cell>
          <cell r="Z46">
            <v>0</v>
          </cell>
          <cell r="AA46">
            <v>0</v>
          </cell>
          <cell r="AB46">
            <v>66046.600000000006</v>
          </cell>
          <cell r="AC46" t="str">
            <v>ELCD</v>
          </cell>
        </row>
        <row r="47">
          <cell r="B47" t="str">
            <v>0000005780</v>
          </cell>
          <cell r="C47" t="str">
            <v>Final</v>
          </cell>
          <cell r="D47" t="str">
            <v>CL</v>
          </cell>
          <cell r="E47">
            <v>1</v>
          </cell>
          <cell r="F47">
            <v>40589</v>
          </cell>
          <cell r="G47" t="str">
            <v>Laura Martindale</v>
          </cell>
          <cell r="H47" t="str">
            <v>689 West 5th Ave, Hamilton, ON L9C 3R3</v>
          </cell>
          <cell r="I47">
            <v>12</v>
          </cell>
          <cell r="J47">
            <v>0</v>
          </cell>
          <cell r="K47">
            <v>10</v>
          </cell>
          <cell r="L47">
            <v>32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6.66</v>
          </cell>
          <cell r="S47">
            <v>0</v>
          </cell>
          <cell r="T47">
            <v>1</v>
          </cell>
          <cell r="U47">
            <v>0</v>
          </cell>
          <cell r="V47">
            <v>2.25</v>
          </cell>
          <cell r="W47">
            <v>9.91</v>
          </cell>
          <cell r="X47">
            <v>41783.040000000001</v>
          </cell>
          <cell r="Y47">
            <v>25468.7</v>
          </cell>
          <cell r="Z47">
            <v>0</v>
          </cell>
          <cell r="AA47">
            <v>0</v>
          </cell>
          <cell r="AB47">
            <v>67251.740000000005</v>
          </cell>
          <cell r="AC47" t="str">
            <v>DNA</v>
          </cell>
        </row>
        <row r="48">
          <cell r="B48" t="str">
            <v>0000076745</v>
          </cell>
          <cell r="C48" t="str">
            <v>Final</v>
          </cell>
          <cell r="D48" t="str">
            <v>NP</v>
          </cell>
          <cell r="E48">
            <v>1</v>
          </cell>
          <cell r="F48">
            <v>40591</v>
          </cell>
          <cell r="G48" t="str">
            <v>Heather Ross-Baxter</v>
          </cell>
          <cell r="H48" t="str">
            <v>75 Concerto Court, Ancaster, ON L9G 4V6</v>
          </cell>
          <cell r="I48">
            <v>12</v>
          </cell>
          <cell r="J48">
            <v>0</v>
          </cell>
          <cell r="K48">
            <v>0</v>
          </cell>
          <cell r="L48">
            <v>36</v>
          </cell>
          <cell r="M48">
            <v>0</v>
          </cell>
          <cell r="N48">
            <v>0</v>
          </cell>
          <cell r="O48">
            <v>0</v>
          </cell>
          <cell r="P48">
            <v>60</v>
          </cell>
          <cell r="Q48">
            <v>0</v>
          </cell>
          <cell r="R48">
            <v>4</v>
          </cell>
          <cell r="S48">
            <v>3</v>
          </cell>
          <cell r="T48">
            <v>1</v>
          </cell>
          <cell r="U48">
            <v>0</v>
          </cell>
          <cell r="V48">
            <v>1</v>
          </cell>
          <cell r="W48">
            <v>9</v>
          </cell>
          <cell r="X48">
            <v>45264.959999999999</v>
          </cell>
          <cell r="Y48">
            <v>23130</v>
          </cell>
          <cell r="Z48">
            <v>0</v>
          </cell>
          <cell r="AA48">
            <v>0</v>
          </cell>
          <cell r="AB48">
            <v>68394.959999999992</v>
          </cell>
          <cell r="AC48" t="str">
            <v>ELCD</v>
          </cell>
        </row>
        <row r="49">
          <cell r="B49" t="str">
            <v>0000005338</v>
          </cell>
          <cell r="C49" t="str">
            <v>Final</v>
          </cell>
          <cell r="D49" t="str">
            <v>CL</v>
          </cell>
          <cell r="E49">
            <v>1</v>
          </cell>
          <cell r="F49">
            <v>40589</v>
          </cell>
          <cell r="G49" t="str">
            <v>Kathy Campanaro</v>
          </cell>
          <cell r="H49" t="str">
            <v>440 Hwy # 8, Stoney Creek, ON L8G 1E4</v>
          </cell>
          <cell r="I49">
            <v>12</v>
          </cell>
          <cell r="J49">
            <v>0</v>
          </cell>
          <cell r="K49">
            <v>15</v>
          </cell>
          <cell r="L49">
            <v>32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6</v>
          </cell>
          <cell r="S49">
            <v>0</v>
          </cell>
          <cell r="T49">
            <v>1</v>
          </cell>
          <cell r="U49">
            <v>0</v>
          </cell>
          <cell r="V49">
            <v>1.75</v>
          </cell>
          <cell r="W49">
            <v>8.75</v>
          </cell>
          <cell r="X49">
            <v>48746.879999999997</v>
          </cell>
          <cell r="Y49">
            <v>22487.5</v>
          </cell>
          <cell r="Z49">
            <v>0</v>
          </cell>
          <cell r="AA49">
            <v>0</v>
          </cell>
          <cell r="AB49">
            <v>71234.38</v>
          </cell>
          <cell r="AC49" t="str">
            <v>DNA</v>
          </cell>
        </row>
        <row r="50">
          <cell r="B50" t="str">
            <v>0000036066</v>
          </cell>
          <cell r="C50" t="str">
            <v>Final</v>
          </cell>
          <cell r="D50" t="str">
            <v>CL</v>
          </cell>
          <cell r="E50">
            <v>1</v>
          </cell>
          <cell r="F50">
            <v>40590</v>
          </cell>
          <cell r="G50" t="str">
            <v>Tony Evans</v>
          </cell>
          <cell r="H50" t="str">
            <v>14 Kemp Drive, Dundas, ON L9H 2A7</v>
          </cell>
          <cell r="I50">
            <v>10</v>
          </cell>
          <cell r="J50">
            <v>0</v>
          </cell>
          <cell r="K50">
            <v>0</v>
          </cell>
          <cell r="L50">
            <v>72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6.24</v>
          </cell>
          <cell r="S50">
            <v>0</v>
          </cell>
          <cell r="T50">
            <v>1</v>
          </cell>
          <cell r="U50">
            <v>0</v>
          </cell>
          <cell r="V50">
            <v>0.63</v>
          </cell>
          <cell r="W50">
            <v>7.87</v>
          </cell>
          <cell r="X50">
            <v>52228.800000000003</v>
          </cell>
          <cell r="Y50">
            <v>20225.900000000001</v>
          </cell>
          <cell r="Z50">
            <v>0</v>
          </cell>
          <cell r="AA50">
            <v>0</v>
          </cell>
          <cell r="AB50">
            <v>72454.700000000012</v>
          </cell>
          <cell r="AC50" t="str">
            <v>ELCD</v>
          </cell>
        </row>
        <row r="51">
          <cell r="B51" t="str">
            <v>0000006067</v>
          </cell>
          <cell r="C51" t="str">
            <v>Final</v>
          </cell>
          <cell r="D51" t="str">
            <v>NP</v>
          </cell>
          <cell r="E51">
            <v>1</v>
          </cell>
          <cell r="F51">
            <v>40631</v>
          </cell>
          <cell r="G51" t="str">
            <v>Yang Yang Du</v>
          </cell>
          <cell r="H51" t="str">
            <v>132 Dundas St E, Dundas, ON L9H 7K6</v>
          </cell>
          <cell r="I51">
            <v>12</v>
          </cell>
          <cell r="J51">
            <v>0</v>
          </cell>
          <cell r="K51">
            <v>10</v>
          </cell>
          <cell r="L51">
            <v>40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7</v>
          </cell>
          <cell r="S51">
            <v>0</v>
          </cell>
          <cell r="T51">
            <v>2</v>
          </cell>
          <cell r="U51">
            <v>0</v>
          </cell>
          <cell r="V51">
            <v>1</v>
          </cell>
          <cell r="W51">
            <v>10</v>
          </cell>
          <cell r="X51">
            <v>48746.879999999997</v>
          </cell>
          <cell r="Y51">
            <v>25700</v>
          </cell>
          <cell r="Z51">
            <v>0</v>
          </cell>
          <cell r="AA51">
            <v>0</v>
          </cell>
          <cell r="AB51">
            <v>74446.880000000005</v>
          </cell>
          <cell r="AC51" t="str">
            <v>ELCC</v>
          </cell>
        </row>
        <row r="52">
          <cell r="B52" t="str">
            <v>0000005248</v>
          </cell>
          <cell r="C52" t="str">
            <v>Final</v>
          </cell>
          <cell r="D52" t="str">
            <v>NP</v>
          </cell>
          <cell r="E52">
            <v>1</v>
          </cell>
          <cell r="F52">
            <v>40589</v>
          </cell>
          <cell r="G52" t="str">
            <v>Debbie Nunn/Cathy Pye</v>
          </cell>
          <cell r="H52" t="str">
            <v>705 Main St East, Hamilton ON L8M 1K8</v>
          </cell>
          <cell r="I52">
            <v>12</v>
          </cell>
          <cell r="J52">
            <v>0</v>
          </cell>
          <cell r="K52">
            <v>10</v>
          </cell>
          <cell r="L52">
            <v>40</v>
          </cell>
          <cell r="M52">
            <v>0</v>
          </cell>
          <cell r="N52">
            <v>0</v>
          </cell>
          <cell r="O52">
            <v>0</v>
          </cell>
          <cell r="P52">
            <v>14</v>
          </cell>
          <cell r="Q52">
            <v>14</v>
          </cell>
          <cell r="R52">
            <v>7</v>
          </cell>
          <cell r="S52">
            <v>0.34</v>
          </cell>
          <cell r="T52">
            <v>2</v>
          </cell>
          <cell r="U52">
            <v>0</v>
          </cell>
          <cell r="V52">
            <v>1.5</v>
          </cell>
          <cell r="W52">
            <v>10.84</v>
          </cell>
          <cell r="X52">
            <v>51590.45</v>
          </cell>
          <cell r="Y52">
            <v>27858.799999999999</v>
          </cell>
          <cell r="Z52">
            <v>0</v>
          </cell>
          <cell r="AA52">
            <v>0</v>
          </cell>
          <cell r="AB52">
            <v>79449.25</v>
          </cell>
          <cell r="AC52" t="str">
            <v>ELCD</v>
          </cell>
        </row>
        <row r="53">
          <cell r="B53" t="str">
            <v>0000002847</v>
          </cell>
          <cell r="C53" t="str">
            <v>Final</v>
          </cell>
          <cell r="D53" t="str">
            <v>NP</v>
          </cell>
          <cell r="E53">
            <v>2</v>
          </cell>
          <cell r="F53">
            <v>40554</v>
          </cell>
          <cell r="G53" t="str">
            <v>Karen Tabone</v>
          </cell>
          <cell r="H53" t="str">
            <v>360 Isaac Brock Dr, Stoney Creek ON L8J 2R2</v>
          </cell>
          <cell r="I53">
            <v>12</v>
          </cell>
          <cell r="J53">
            <v>0</v>
          </cell>
          <cell r="K53">
            <v>10</v>
          </cell>
          <cell r="L53">
            <v>32</v>
          </cell>
          <cell r="M53">
            <v>24</v>
          </cell>
          <cell r="N53">
            <v>0</v>
          </cell>
          <cell r="O53">
            <v>0</v>
          </cell>
          <cell r="P53">
            <v>37</v>
          </cell>
          <cell r="Q53">
            <v>37</v>
          </cell>
          <cell r="R53">
            <v>6.38</v>
          </cell>
          <cell r="S53">
            <v>1.0900000000000001</v>
          </cell>
          <cell r="T53">
            <v>1.92</v>
          </cell>
          <cell r="U53">
            <v>0</v>
          </cell>
          <cell r="V53">
            <v>1.25</v>
          </cell>
          <cell r="W53">
            <v>10.64</v>
          </cell>
          <cell r="X53">
            <v>52518.96</v>
          </cell>
          <cell r="Y53">
            <v>27344.799999999999</v>
          </cell>
          <cell r="Z53">
            <v>0</v>
          </cell>
          <cell r="AA53">
            <v>0</v>
          </cell>
          <cell r="AB53">
            <v>79863.759999999995</v>
          </cell>
          <cell r="AC53" t="str">
            <v>DNA</v>
          </cell>
        </row>
        <row r="54">
          <cell r="B54" t="str">
            <v>0000003481</v>
          </cell>
          <cell r="C54" t="str">
            <v>Final</v>
          </cell>
          <cell r="D54" t="str">
            <v>NP</v>
          </cell>
          <cell r="E54">
            <v>2</v>
          </cell>
          <cell r="F54">
            <v>40554</v>
          </cell>
          <cell r="G54" t="str">
            <v>Nancy Baverstock</v>
          </cell>
          <cell r="H54" t="str">
            <v>135 Bendamere Ave, Hamilton ON  L9C 1N4</v>
          </cell>
          <cell r="I54">
            <v>12</v>
          </cell>
          <cell r="J54">
            <v>0</v>
          </cell>
          <cell r="K54">
            <v>0</v>
          </cell>
          <cell r="L54">
            <v>40</v>
          </cell>
          <cell r="M54">
            <v>0</v>
          </cell>
          <cell r="N54">
            <v>0</v>
          </cell>
          <cell r="O54">
            <v>0</v>
          </cell>
          <cell r="P54">
            <v>45</v>
          </cell>
          <cell r="Q54">
            <v>45</v>
          </cell>
          <cell r="R54">
            <v>8.26</v>
          </cell>
          <cell r="S54">
            <v>1.79</v>
          </cell>
          <cell r="T54">
            <v>1.88</v>
          </cell>
          <cell r="U54">
            <v>0</v>
          </cell>
          <cell r="V54">
            <v>0.75</v>
          </cell>
          <cell r="W54">
            <v>12.68</v>
          </cell>
          <cell r="X54">
            <v>47876.4</v>
          </cell>
          <cell r="Y54">
            <v>32587.599999999999</v>
          </cell>
          <cell r="Z54">
            <v>0</v>
          </cell>
          <cell r="AA54">
            <v>0</v>
          </cell>
          <cell r="AB54">
            <v>80464</v>
          </cell>
          <cell r="AC54" t="str">
            <v>ELCD</v>
          </cell>
        </row>
        <row r="55">
          <cell r="B55" t="str">
            <v>0000069835</v>
          </cell>
          <cell r="C55" t="str">
            <v>Pressure</v>
          </cell>
          <cell r="D55" t="str">
            <v>NP</v>
          </cell>
          <cell r="F55">
            <v>40592</v>
          </cell>
          <cell r="G55" t="str">
            <v>Arlene Van Poppel</v>
          </cell>
          <cell r="H55" t="str">
            <v>1221 Wilson St E, Hamilton, ON L8S 4K6</v>
          </cell>
          <cell r="I55">
            <v>12</v>
          </cell>
          <cell r="J55">
            <v>0</v>
          </cell>
          <cell r="K55">
            <v>15</v>
          </cell>
          <cell r="L55">
            <v>32</v>
          </cell>
          <cell r="M55">
            <v>8</v>
          </cell>
          <cell r="N55">
            <v>0</v>
          </cell>
          <cell r="O55">
            <v>0</v>
          </cell>
          <cell r="P55">
            <v>0</v>
          </cell>
          <cell r="Q55">
            <v>20</v>
          </cell>
          <cell r="R55">
            <v>6.25</v>
          </cell>
          <cell r="S55">
            <v>0.34</v>
          </cell>
          <cell r="T55">
            <v>1</v>
          </cell>
          <cell r="U55">
            <v>0</v>
          </cell>
          <cell r="V55">
            <v>2.75</v>
          </cell>
          <cell r="W55">
            <v>10.34</v>
          </cell>
          <cell r="X55">
            <v>55865.47</v>
          </cell>
          <cell r="Y55">
            <v>26573.8</v>
          </cell>
          <cell r="Z55">
            <v>0</v>
          </cell>
          <cell r="AA55">
            <v>0</v>
          </cell>
          <cell r="AB55">
            <v>82439.27</v>
          </cell>
          <cell r="AC55" t="str">
            <v>PRESSURE</v>
          </cell>
        </row>
        <row r="56">
          <cell r="B56" t="str">
            <v>0000007069</v>
          </cell>
          <cell r="C56" t="str">
            <v>Final</v>
          </cell>
          <cell r="D56" t="str">
            <v>NP</v>
          </cell>
          <cell r="E56">
            <v>1</v>
          </cell>
          <cell r="F56">
            <v>40591</v>
          </cell>
          <cell r="G56" t="str">
            <v>Celia Berlin</v>
          </cell>
          <cell r="H56" t="str">
            <v>215 Cline Ave N, Hamilton, ON L8S 4A1</v>
          </cell>
          <cell r="I56">
            <v>12</v>
          </cell>
          <cell r="J56">
            <v>0</v>
          </cell>
          <cell r="K56">
            <v>12</v>
          </cell>
          <cell r="L56">
            <v>34</v>
          </cell>
          <cell r="M56">
            <v>0</v>
          </cell>
          <cell r="N56">
            <v>22</v>
          </cell>
          <cell r="O56">
            <v>0</v>
          </cell>
          <cell r="P56">
            <v>15</v>
          </cell>
          <cell r="Q56">
            <v>0</v>
          </cell>
          <cell r="R56">
            <v>8.5</v>
          </cell>
          <cell r="S56">
            <v>0.5</v>
          </cell>
          <cell r="T56">
            <v>1.75</v>
          </cell>
          <cell r="U56">
            <v>0</v>
          </cell>
          <cell r="V56">
            <v>0.63</v>
          </cell>
          <cell r="W56">
            <v>11.38</v>
          </cell>
          <cell r="X56">
            <v>54143.86</v>
          </cell>
          <cell r="Y56">
            <v>29246.6</v>
          </cell>
          <cell r="Z56">
            <v>0</v>
          </cell>
          <cell r="AA56">
            <v>0</v>
          </cell>
          <cell r="AB56">
            <v>83390.459999999992</v>
          </cell>
          <cell r="AC56" t="str">
            <v>DNA</v>
          </cell>
        </row>
        <row r="57">
          <cell r="B57" t="str">
            <v>Journal</v>
          </cell>
          <cell r="C57" t="str">
            <v>Final</v>
          </cell>
          <cell r="D57" t="str">
            <v>NP</v>
          </cell>
          <cell r="E57">
            <v>1</v>
          </cell>
          <cell r="F57">
            <v>40591</v>
          </cell>
          <cell r="G57" t="str">
            <v>Kathie VanVeen</v>
          </cell>
          <cell r="H57" t="str">
            <v>25 Mount Albion Rd, Hamilton ON L8K 5S4</v>
          </cell>
          <cell r="I57">
            <v>12</v>
          </cell>
          <cell r="J57">
            <v>0</v>
          </cell>
          <cell r="K57">
            <v>15</v>
          </cell>
          <cell r="L57">
            <v>59</v>
          </cell>
          <cell r="M57">
            <v>16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13</v>
          </cell>
          <cell r="S57">
            <v>0</v>
          </cell>
          <cell r="T57">
            <v>1.5</v>
          </cell>
          <cell r="U57">
            <v>0</v>
          </cell>
          <cell r="V57">
            <v>4</v>
          </cell>
          <cell r="W57">
            <v>18.5</v>
          </cell>
          <cell r="X57">
            <v>83391.98</v>
          </cell>
          <cell r="Y57">
            <v>0</v>
          </cell>
          <cell r="Z57">
            <v>0</v>
          </cell>
          <cell r="AA57">
            <v>0</v>
          </cell>
          <cell r="AB57">
            <v>83391.98</v>
          </cell>
          <cell r="AC57" t="str">
            <v>ELCC</v>
          </cell>
        </row>
        <row r="58">
          <cell r="B58" t="str">
            <v>0000003609</v>
          </cell>
          <cell r="C58" t="str">
            <v>Final</v>
          </cell>
          <cell r="D58" t="str">
            <v>NP</v>
          </cell>
          <cell r="E58">
            <v>1</v>
          </cell>
          <cell r="F58">
            <v>40589</v>
          </cell>
          <cell r="G58" t="str">
            <v>Shirley McCoy</v>
          </cell>
          <cell r="H58" t="str">
            <v>120 Crosthwaite Ave N, Hamilton, ON L8H 4V5</v>
          </cell>
          <cell r="I58">
            <v>12</v>
          </cell>
          <cell r="J58">
            <v>0</v>
          </cell>
          <cell r="K58">
            <v>15</v>
          </cell>
          <cell r="L58">
            <v>48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7</v>
          </cell>
          <cell r="S58">
            <v>0</v>
          </cell>
          <cell r="T58">
            <v>1</v>
          </cell>
          <cell r="U58">
            <v>0</v>
          </cell>
          <cell r="V58">
            <v>0.75</v>
          </cell>
          <cell r="W58">
            <v>8.75</v>
          </cell>
          <cell r="X58">
            <v>62674.559999999998</v>
          </cell>
          <cell r="Y58">
            <v>22487.5</v>
          </cell>
          <cell r="Z58">
            <v>0</v>
          </cell>
          <cell r="AA58">
            <v>0</v>
          </cell>
          <cell r="AB58">
            <v>85162.06</v>
          </cell>
          <cell r="AC58" t="str">
            <v>DNA</v>
          </cell>
        </row>
        <row r="59">
          <cell r="B59" t="str">
            <v>0000004258</v>
          </cell>
          <cell r="C59" t="str">
            <v>Final</v>
          </cell>
          <cell r="D59" t="str">
            <v>NP</v>
          </cell>
          <cell r="E59">
            <v>1</v>
          </cell>
          <cell r="F59">
            <v>40591</v>
          </cell>
          <cell r="G59" t="str">
            <v>Scott Jacobson</v>
          </cell>
          <cell r="H59" t="str">
            <v>118 Limeridge Rd E, Hamilton, ON L9A 1S3</v>
          </cell>
          <cell r="I59">
            <v>12</v>
          </cell>
          <cell r="J59">
            <v>0</v>
          </cell>
          <cell r="K59">
            <v>20</v>
          </cell>
          <cell r="L59">
            <v>32</v>
          </cell>
          <cell r="M59">
            <v>0</v>
          </cell>
          <cell r="N59">
            <v>0</v>
          </cell>
          <cell r="O59">
            <v>0</v>
          </cell>
          <cell r="P59">
            <v>15</v>
          </cell>
          <cell r="Q59">
            <v>15</v>
          </cell>
          <cell r="R59">
            <v>6</v>
          </cell>
          <cell r="S59">
            <v>0.67</v>
          </cell>
          <cell r="T59">
            <v>1</v>
          </cell>
          <cell r="U59">
            <v>0</v>
          </cell>
          <cell r="V59">
            <v>2.5499999999999998</v>
          </cell>
          <cell r="W59">
            <v>10.220000000000001</v>
          </cell>
          <cell r="X59">
            <v>60063.12</v>
          </cell>
          <cell r="Y59">
            <v>26265.4</v>
          </cell>
          <cell r="Z59">
            <v>0</v>
          </cell>
          <cell r="AA59">
            <v>0</v>
          </cell>
          <cell r="AB59">
            <v>86328.52</v>
          </cell>
          <cell r="AC59" t="str">
            <v>ELCD</v>
          </cell>
        </row>
        <row r="60">
          <cell r="B60" t="str">
            <v>0000005387</v>
          </cell>
          <cell r="C60" t="str">
            <v>Final</v>
          </cell>
          <cell r="D60" t="str">
            <v>NP</v>
          </cell>
          <cell r="E60">
            <v>1</v>
          </cell>
          <cell r="F60">
            <v>40590</v>
          </cell>
          <cell r="G60" t="str">
            <v>Joy Sharpe</v>
          </cell>
          <cell r="H60" t="str">
            <v>9 Clarendon Ave, Hamilton, ON L9A 2Z9</v>
          </cell>
          <cell r="I60">
            <v>12</v>
          </cell>
          <cell r="J60">
            <v>0</v>
          </cell>
          <cell r="K60">
            <v>10</v>
          </cell>
          <cell r="L60">
            <v>44</v>
          </cell>
          <cell r="M60">
            <v>0</v>
          </cell>
          <cell r="N60">
            <v>0</v>
          </cell>
          <cell r="O60">
            <v>0</v>
          </cell>
          <cell r="P60">
            <v>15</v>
          </cell>
          <cell r="Q60">
            <v>15</v>
          </cell>
          <cell r="R60">
            <v>9.8800000000000008</v>
          </cell>
          <cell r="S60">
            <v>0.96</v>
          </cell>
          <cell r="T60">
            <v>1.5</v>
          </cell>
          <cell r="U60">
            <v>0</v>
          </cell>
          <cell r="V60">
            <v>1</v>
          </cell>
          <cell r="W60">
            <v>13.34</v>
          </cell>
          <cell r="X60">
            <v>56581.2</v>
          </cell>
          <cell r="Y60">
            <v>34283.800000000003</v>
          </cell>
          <cell r="Z60">
            <v>0</v>
          </cell>
          <cell r="AA60">
            <v>0</v>
          </cell>
          <cell r="AB60">
            <v>90865</v>
          </cell>
          <cell r="AC60" t="str">
            <v>ELCD</v>
          </cell>
        </row>
        <row r="61">
          <cell r="B61" t="str">
            <v>0000005514</v>
          </cell>
          <cell r="C61" t="str">
            <v>Final</v>
          </cell>
          <cell r="D61" t="str">
            <v>NP</v>
          </cell>
          <cell r="E61">
            <v>1</v>
          </cell>
          <cell r="F61">
            <v>40588</v>
          </cell>
          <cell r="G61" t="str">
            <v>Shirley McCoy</v>
          </cell>
          <cell r="H61" t="str">
            <v>126 Wilson St E, Ancaster ON L9G 2B7</v>
          </cell>
          <cell r="I61">
            <v>12</v>
          </cell>
          <cell r="J61">
            <v>0</v>
          </cell>
          <cell r="K61">
            <v>15</v>
          </cell>
          <cell r="L61">
            <v>56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8</v>
          </cell>
          <cell r="S61">
            <v>0</v>
          </cell>
          <cell r="T61">
            <v>1</v>
          </cell>
          <cell r="U61">
            <v>0</v>
          </cell>
          <cell r="V61">
            <v>0.75</v>
          </cell>
          <cell r="W61">
            <v>9.75</v>
          </cell>
          <cell r="X61">
            <v>69638.399999999994</v>
          </cell>
          <cell r="Y61">
            <v>25057.5</v>
          </cell>
          <cell r="Z61">
            <v>0</v>
          </cell>
          <cell r="AA61">
            <v>0</v>
          </cell>
          <cell r="AB61">
            <v>94695.9</v>
          </cell>
          <cell r="AC61" t="str">
            <v>DNA</v>
          </cell>
        </row>
        <row r="62">
          <cell r="B62" t="str">
            <v>0000005730</v>
          </cell>
          <cell r="C62" t="str">
            <v>Final</v>
          </cell>
          <cell r="D62" t="str">
            <v>NP</v>
          </cell>
          <cell r="E62">
            <v>1</v>
          </cell>
          <cell r="F62">
            <v>40624</v>
          </cell>
          <cell r="G62" t="str">
            <v>Shelley Bradaric</v>
          </cell>
          <cell r="H62" t="str">
            <v>215 Parkside Dr, Waterdown, ON  L0R 2H0</v>
          </cell>
          <cell r="I62">
            <v>12</v>
          </cell>
          <cell r="J62">
            <v>0</v>
          </cell>
          <cell r="K62">
            <v>10</v>
          </cell>
          <cell r="L62">
            <v>22</v>
          </cell>
          <cell r="M62">
            <v>22</v>
          </cell>
          <cell r="N62">
            <v>0</v>
          </cell>
          <cell r="O62">
            <v>0</v>
          </cell>
          <cell r="P62">
            <v>90</v>
          </cell>
          <cell r="Q62">
            <v>0</v>
          </cell>
          <cell r="R62">
            <v>7.5</v>
          </cell>
          <cell r="S62">
            <v>3.62</v>
          </cell>
          <cell r="T62">
            <v>1</v>
          </cell>
          <cell r="U62">
            <v>0</v>
          </cell>
          <cell r="V62">
            <v>1</v>
          </cell>
          <cell r="W62">
            <v>13.12</v>
          </cell>
          <cell r="X62">
            <v>61165.73</v>
          </cell>
          <cell r="Y62">
            <v>33718.400000000001</v>
          </cell>
          <cell r="Z62">
            <v>0</v>
          </cell>
          <cell r="AA62">
            <v>0</v>
          </cell>
          <cell r="AB62">
            <v>94884.13</v>
          </cell>
          <cell r="AC62" t="str">
            <v>ELCD</v>
          </cell>
        </row>
        <row r="63">
          <cell r="B63" t="str">
            <v>0000005816</v>
          </cell>
          <cell r="C63" t="str">
            <v>Final</v>
          </cell>
          <cell r="D63" t="str">
            <v>CL</v>
          </cell>
          <cell r="E63">
            <v>1</v>
          </cell>
          <cell r="F63">
            <v>40590</v>
          </cell>
          <cell r="G63" t="str">
            <v>Suzanne Pellegrino</v>
          </cell>
          <cell r="H63" t="str">
            <v>1296 Barton St E, Stoney Creek, ON L8E 5L4</v>
          </cell>
          <cell r="I63">
            <v>12</v>
          </cell>
          <cell r="J63">
            <v>0</v>
          </cell>
          <cell r="K63">
            <v>20</v>
          </cell>
          <cell r="L63">
            <v>45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8.75</v>
          </cell>
          <cell r="S63">
            <v>0</v>
          </cell>
          <cell r="T63">
            <v>1</v>
          </cell>
          <cell r="U63">
            <v>0</v>
          </cell>
          <cell r="V63">
            <v>1.76</v>
          </cell>
          <cell r="W63">
            <v>11.51</v>
          </cell>
          <cell r="X63">
            <v>67026.960000000006</v>
          </cell>
          <cell r="Y63">
            <v>29580.7</v>
          </cell>
          <cell r="Z63">
            <v>0</v>
          </cell>
          <cell r="AA63">
            <v>0</v>
          </cell>
          <cell r="AB63">
            <v>96607.66</v>
          </cell>
          <cell r="AC63" t="str">
            <v>DNA</v>
          </cell>
        </row>
        <row r="64">
          <cell r="B64" t="str">
            <v>0000002703</v>
          </cell>
          <cell r="C64" t="str">
            <v>Final</v>
          </cell>
          <cell r="D64" t="str">
            <v>NP</v>
          </cell>
          <cell r="E64">
            <v>2</v>
          </cell>
          <cell r="F64">
            <v>40554</v>
          </cell>
          <cell r="G64" t="str">
            <v>Carrie Horn</v>
          </cell>
          <cell r="H64" t="str">
            <v>Sanford OEYC 735 King St E, Hamilton L9M 1A1</v>
          </cell>
          <cell r="I64">
            <v>12</v>
          </cell>
          <cell r="J64">
            <v>0</v>
          </cell>
          <cell r="K64">
            <v>16</v>
          </cell>
          <cell r="L64">
            <v>44</v>
          </cell>
          <cell r="M64">
            <v>24</v>
          </cell>
          <cell r="N64">
            <v>0</v>
          </cell>
          <cell r="O64">
            <v>0</v>
          </cell>
          <cell r="P64">
            <v>20</v>
          </cell>
          <cell r="Q64">
            <v>20</v>
          </cell>
          <cell r="R64">
            <v>9.75</v>
          </cell>
          <cell r="S64">
            <v>1</v>
          </cell>
          <cell r="T64">
            <v>2</v>
          </cell>
          <cell r="U64">
            <v>0</v>
          </cell>
          <cell r="V64">
            <v>0.75</v>
          </cell>
          <cell r="W64">
            <v>13.5</v>
          </cell>
          <cell r="X64">
            <v>66388.61</v>
          </cell>
          <cell r="Y64">
            <v>34695</v>
          </cell>
          <cell r="Z64">
            <v>0</v>
          </cell>
          <cell r="AA64">
            <v>0</v>
          </cell>
          <cell r="AB64">
            <v>101083.61</v>
          </cell>
          <cell r="AC64" t="str">
            <v>ELCC</v>
          </cell>
        </row>
        <row r="65">
          <cell r="B65" t="str">
            <v>0000003852</v>
          </cell>
          <cell r="C65" t="str">
            <v>Final</v>
          </cell>
          <cell r="D65" t="str">
            <v>NP</v>
          </cell>
          <cell r="E65">
            <v>1</v>
          </cell>
          <cell r="F65">
            <v>40590</v>
          </cell>
          <cell r="G65" t="str">
            <v>Penny Taylor</v>
          </cell>
          <cell r="H65" t="str">
            <v>Sheila Scott House McMaster University, Hamilton, ON L8S 4K1</v>
          </cell>
          <cell r="I65">
            <v>12</v>
          </cell>
          <cell r="J65">
            <v>0</v>
          </cell>
          <cell r="K65">
            <v>15</v>
          </cell>
          <cell r="L65">
            <v>56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11.26</v>
          </cell>
          <cell r="S65">
            <v>0</v>
          </cell>
          <cell r="T65">
            <v>1</v>
          </cell>
          <cell r="U65">
            <v>0</v>
          </cell>
          <cell r="V65">
            <v>1.25</v>
          </cell>
          <cell r="W65">
            <v>13.51</v>
          </cell>
          <cell r="X65">
            <v>69638.399999999994</v>
          </cell>
          <cell r="Y65">
            <v>34720.699999999997</v>
          </cell>
          <cell r="Z65">
            <v>0</v>
          </cell>
          <cell r="AA65">
            <v>0</v>
          </cell>
          <cell r="AB65">
            <v>104359.09999999999</v>
          </cell>
          <cell r="AC65" t="str">
            <v>ELCC</v>
          </cell>
        </row>
        <row r="66">
          <cell r="B66" t="str">
            <v>0000004505</v>
          </cell>
          <cell r="C66" t="str">
            <v>Final</v>
          </cell>
          <cell r="D66" t="str">
            <v>NP</v>
          </cell>
          <cell r="E66">
            <v>1</v>
          </cell>
          <cell r="F66">
            <v>40591</v>
          </cell>
          <cell r="G66" t="str">
            <v>Sil Weiss</v>
          </cell>
          <cell r="H66" t="str">
            <v>1035 Paramount Dr, Stoney Creek, ON L8J 2L6</v>
          </cell>
          <cell r="I66">
            <v>12</v>
          </cell>
          <cell r="J66">
            <v>0</v>
          </cell>
          <cell r="K66">
            <v>15</v>
          </cell>
          <cell r="L66">
            <v>32</v>
          </cell>
          <cell r="M66">
            <v>0</v>
          </cell>
          <cell r="N66">
            <v>20</v>
          </cell>
          <cell r="O66">
            <v>0</v>
          </cell>
          <cell r="P66">
            <v>30</v>
          </cell>
          <cell r="Q66">
            <v>30</v>
          </cell>
          <cell r="R66">
            <v>9</v>
          </cell>
          <cell r="S66">
            <v>1.8</v>
          </cell>
          <cell r="T66">
            <v>2</v>
          </cell>
          <cell r="U66">
            <v>0</v>
          </cell>
          <cell r="V66">
            <v>2</v>
          </cell>
          <cell r="W66">
            <v>14.8</v>
          </cell>
          <cell r="X66">
            <v>68477.759999999995</v>
          </cell>
          <cell r="Y66">
            <v>38036</v>
          </cell>
          <cell r="Z66">
            <v>0</v>
          </cell>
          <cell r="AA66">
            <v>0</v>
          </cell>
          <cell r="AB66">
            <v>106513.76</v>
          </cell>
          <cell r="AC66" t="str">
            <v>ELCD</v>
          </cell>
        </row>
        <row r="67">
          <cell r="B67" t="str">
            <v>0000002462</v>
          </cell>
          <cell r="C67" t="str">
            <v>Final</v>
          </cell>
          <cell r="D67" t="str">
            <v>NP</v>
          </cell>
          <cell r="E67">
            <v>1</v>
          </cell>
          <cell r="F67">
            <v>40591</v>
          </cell>
          <cell r="G67" t="str">
            <v>Susan Spina</v>
          </cell>
          <cell r="H67" t="str">
            <v>20 Gailmont Dr, Hamilton, ON L8K 4B3</v>
          </cell>
          <cell r="I67">
            <v>12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</v>
          </cell>
          <cell r="U67">
            <v>57</v>
          </cell>
          <cell r="V67">
            <v>2.25</v>
          </cell>
          <cell r="W67">
            <v>60.25</v>
          </cell>
          <cell r="X67">
            <v>0</v>
          </cell>
          <cell r="Y67">
            <v>8352.5</v>
          </cell>
          <cell r="Z67">
            <v>98959.07</v>
          </cell>
          <cell r="AA67">
            <v>0</v>
          </cell>
          <cell r="AB67">
            <v>107311.57</v>
          </cell>
          <cell r="AC67" t="str">
            <v>DNA</v>
          </cell>
        </row>
        <row r="68">
          <cell r="B68" t="str">
            <v>0000002976</v>
          </cell>
          <cell r="C68" t="str">
            <v>Final</v>
          </cell>
          <cell r="D68" t="str">
            <v>NP</v>
          </cell>
          <cell r="E68">
            <v>1</v>
          </cell>
          <cell r="F68">
            <v>40588</v>
          </cell>
          <cell r="G68" t="str">
            <v>Sister Marykutty Kunnath</v>
          </cell>
          <cell r="H68" t="str">
            <v>329 Mohawk Rd W, Hamilton ON L9C 1W4</v>
          </cell>
          <cell r="I68">
            <v>12</v>
          </cell>
          <cell r="J68">
            <v>0</v>
          </cell>
          <cell r="K68">
            <v>15</v>
          </cell>
          <cell r="L68">
            <v>42</v>
          </cell>
          <cell r="M68">
            <v>0</v>
          </cell>
          <cell r="N68">
            <v>16</v>
          </cell>
          <cell r="O68">
            <v>0</v>
          </cell>
          <cell r="P68">
            <v>0</v>
          </cell>
          <cell r="Q68">
            <v>0</v>
          </cell>
          <cell r="R68">
            <v>10.5</v>
          </cell>
          <cell r="S68">
            <v>0</v>
          </cell>
          <cell r="T68">
            <v>2</v>
          </cell>
          <cell r="U68">
            <v>0</v>
          </cell>
          <cell r="V68">
            <v>3.5</v>
          </cell>
          <cell r="W68">
            <v>16</v>
          </cell>
          <cell r="X68">
            <v>66736.800000000003</v>
          </cell>
          <cell r="Y68">
            <v>41120</v>
          </cell>
          <cell r="Z68">
            <v>0</v>
          </cell>
          <cell r="AA68">
            <v>0</v>
          </cell>
          <cell r="AB68">
            <v>107856.8</v>
          </cell>
          <cell r="AC68" t="str">
            <v>ELCD</v>
          </cell>
        </row>
        <row r="69">
          <cell r="B69" t="str">
            <v>0000003110</v>
          </cell>
          <cell r="C69" t="str">
            <v>Final</v>
          </cell>
          <cell r="D69" t="str">
            <v>NP</v>
          </cell>
          <cell r="E69">
            <v>1</v>
          </cell>
          <cell r="F69">
            <v>40590</v>
          </cell>
          <cell r="G69" t="str">
            <v>Theresa Chabot</v>
          </cell>
          <cell r="H69" t="str">
            <v>252 James St N, Hamilton ON L8R 2L3</v>
          </cell>
          <cell r="I69">
            <v>12</v>
          </cell>
          <cell r="J69">
            <v>0</v>
          </cell>
          <cell r="K69">
            <v>15</v>
          </cell>
          <cell r="L69">
            <v>34</v>
          </cell>
          <cell r="M69">
            <v>10</v>
          </cell>
          <cell r="N69">
            <v>0</v>
          </cell>
          <cell r="O69">
            <v>0</v>
          </cell>
          <cell r="P69">
            <v>30</v>
          </cell>
          <cell r="Q69">
            <v>30</v>
          </cell>
          <cell r="R69">
            <v>13.71</v>
          </cell>
          <cell r="S69">
            <v>2.04</v>
          </cell>
          <cell r="T69">
            <v>1</v>
          </cell>
          <cell r="U69">
            <v>0</v>
          </cell>
          <cell r="V69">
            <v>0.75</v>
          </cell>
          <cell r="W69">
            <v>17.5</v>
          </cell>
          <cell r="X69">
            <v>66156.479999999996</v>
          </cell>
          <cell r="Y69">
            <v>44975</v>
          </cell>
          <cell r="Z69">
            <v>0</v>
          </cell>
          <cell r="AA69">
            <v>0</v>
          </cell>
          <cell r="AB69">
            <v>111131.48</v>
          </cell>
          <cell r="AC69" t="str">
            <v>ELCD</v>
          </cell>
        </row>
        <row r="70">
          <cell r="B70" t="str">
            <v>0000003964</v>
          </cell>
          <cell r="C70" t="str">
            <v>Final</v>
          </cell>
          <cell r="D70" t="str">
            <v>CL</v>
          </cell>
          <cell r="E70">
            <v>1</v>
          </cell>
          <cell r="F70">
            <v>40592</v>
          </cell>
          <cell r="G70" t="str">
            <v>Lalitha Francis</v>
          </cell>
          <cell r="H70" t="str">
            <v>501 Upper Sherman Ave, Hamilton, ON  L9V 3L7</v>
          </cell>
          <cell r="I70">
            <v>12</v>
          </cell>
          <cell r="J70">
            <v>6</v>
          </cell>
          <cell r="K70">
            <v>15</v>
          </cell>
          <cell r="L70">
            <v>32</v>
          </cell>
          <cell r="M70">
            <v>24</v>
          </cell>
          <cell r="N70">
            <v>0</v>
          </cell>
          <cell r="O70">
            <v>0</v>
          </cell>
          <cell r="P70">
            <v>8</v>
          </cell>
          <cell r="Q70">
            <v>8</v>
          </cell>
          <cell r="R70">
            <v>13.75</v>
          </cell>
          <cell r="S70">
            <v>0.79</v>
          </cell>
          <cell r="T70">
            <v>1.5</v>
          </cell>
          <cell r="U70">
            <v>0</v>
          </cell>
          <cell r="V70">
            <v>4.5</v>
          </cell>
          <cell r="W70">
            <v>20.54</v>
          </cell>
          <cell r="X70">
            <v>74745.210000000006</v>
          </cell>
          <cell r="Y70">
            <v>52787.8</v>
          </cell>
          <cell r="Z70">
            <v>0</v>
          </cell>
          <cell r="AA70">
            <v>0</v>
          </cell>
          <cell r="AB70">
            <v>127533.01000000001</v>
          </cell>
          <cell r="AC70" t="str">
            <v>DNA</v>
          </cell>
        </row>
        <row r="71">
          <cell r="B71" t="str">
            <v>0000000557</v>
          </cell>
          <cell r="C71" t="str">
            <v>Final</v>
          </cell>
          <cell r="D71" t="str">
            <v>CL</v>
          </cell>
          <cell r="E71">
            <v>1</v>
          </cell>
          <cell r="F71">
            <v>40589</v>
          </cell>
          <cell r="G71" t="str">
            <v>Karen Norman</v>
          </cell>
          <cell r="H71" t="str">
            <v>339 Wilson St E, Ancaster, ON L9G 2C1</v>
          </cell>
          <cell r="I71">
            <v>12</v>
          </cell>
          <cell r="J71">
            <v>6</v>
          </cell>
          <cell r="K71">
            <v>25</v>
          </cell>
          <cell r="L71">
            <v>40</v>
          </cell>
          <cell r="M71">
            <v>0</v>
          </cell>
          <cell r="N71">
            <v>0</v>
          </cell>
          <cell r="O71">
            <v>0</v>
          </cell>
          <cell r="P71">
            <v>15</v>
          </cell>
          <cell r="Q71">
            <v>15</v>
          </cell>
          <cell r="R71">
            <v>13.55</v>
          </cell>
          <cell r="S71">
            <v>0.9</v>
          </cell>
          <cell r="T71">
            <v>2</v>
          </cell>
          <cell r="U71">
            <v>0</v>
          </cell>
          <cell r="V71">
            <v>0.38</v>
          </cell>
          <cell r="W71">
            <v>16.829999999999998</v>
          </cell>
          <cell r="X71">
            <v>86235.55</v>
          </cell>
          <cell r="Y71">
            <v>43253.1</v>
          </cell>
          <cell r="Z71">
            <v>0</v>
          </cell>
          <cell r="AA71">
            <v>0</v>
          </cell>
          <cell r="AB71">
            <v>129488.65</v>
          </cell>
          <cell r="AC71" t="str">
            <v>DNA</v>
          </cell>
        </row>
        <row r="72">
          <cell r="B72" t="str">
            <v>0000040311</v>
          </cell>
          <cell r="C72" t="str">
            <v>Final</v>
          </cell>
          <cell r="D72" t="str">
            <v>CL</v>
          </cell>
          <cell r="E72">
            <v>1</v>
          </cell>
          <cell r="F72">
            <v>40626</v>
          </cell>
          <cell r="G72" t="str">
            <v>Wendy Teed</v>
          </cell>
          <cell r="H72" t="str">
            <v>P O Box 193, Millgrove, ON  L0R 1V0</v>
          </cell>
          <cell r="I72">
            <v>12</v>
          </cell>
          <cell r="J72">
            <v>10</v>
          </cell>
          <cell r="K72">
            <v>15</v>
          </cell>
          <cell r="L72">
            <v>40</v>
          </cell>
          <cell r="M72">
            <v>0</v>
          </cell>
          <cell r="N72">
            <v>0</v>
          </cell>
          <cell r="O72">
            <v>0</v>
          </cell>
          <cell r="P72">
            <v>24</v>
          </cell>
          <cell r="Q72">
            <v>24</v>
          </cell>
          <cell r="R72">
            <v>13.51</v>
          </cell>
          <cell r="S72">
            <v>1.72</v>
          </cell>
          <cell r="T72">
            <v>3</v>
          </cell>
          <cell r="U72">
            <v>0</v>
          </cell>
          <cell r="V72">
            <v>1</v>
          </cell>
          <cell r="W72">
            <v>19.23</v>
          </cell>
          <cell r="X72">
            <v>83101.820000000007</v>
          </cell>
          <cell r="Y72">
            <v>49421.1</v>
          </cell>
          <cell r="Z72">
            <v>0</v>
          </cell>
          <cell r="AA72">
            <v>0</v>
          </cell>
          <cell r="AB72">
            <v>132522.92000000001</v>
          </cell>
          <cell r="AC72" t="str">
            <v>DNA</v>
          </cell>
        </row>
        <row r="73">
          <cell r="B73" t="str">
            <v>0000053768</v>
          </cell>
          <cell r="C73" t="str">
            <v>Final</v>
          </cell>
          <cell r="D73" t="str">
            <v>CL</v>
          </cell>
          <cell r="E73">
            <v>1</v>
          </cell>
          <cell r="F73">
            <v>40590</v>
          </cell>
          <cell r="G73" t="str">
            <v>Angela Russumanno</v>
          </cell>
          <cell r="H73" t="str">
            <v>110 Gordon Drummond Ave, Stoney Creek ON L8J 1P5</v>
          </cell>
          <cell r="I73">
            <v>12</v>
          </cell>
          <cell r="J73">
            <v>0</v>
          </cell>
          <cell r="K73">
            <v>25</v>
          </cell>
          <cell r="L73">
            <v>48</v>
          </cell>
          <cell r="M73">
            <v>24</v>
          </cell>
          <cell r="N73">
            <v>0</v>
          </cell>
          <cell r="O73">
            <v>0</v>
          </cell>
          <cell r="P73">
            <v>16</v>
          </cell>
          <cell r="Q73">
            <v>0</v>
          </cell>
          <cell r="R73">
            <v>11.5</v>
          </cell>
          <cell r="S73">
            <v>0.34</v>
          </cell>
          <cell r="T73">
            <v>1</v>
          </cell>
          <cell r="U73">
            <v>0</v>
          </cell>
          <cell r="V73">
            <v>4</v>
          </cell>
          <cell r="W73">
            <v>16.84</v>
          </cell>
          <cell r="X73">
            <v>95172.479999999996</v>
          </cell>
          <cell r="Y73">
            <v>43278.8</v>
          </cell>
          <cell r="Z73">
            <v>0</v>
          </cell>
          <cell r="AA73">
            <v>0</v>
          </cell>
          <cell r="AB73">
            <v>138451.28</v>
          </cell>
          <cell r="AC73" t="str">
            <v>DNA</v>
          </cell>
        </row>
        <row r="74">
          <cell r="B74" t="str">
            <v>0000001246</v>
          </cell>
          <cell r="C74" t="str">
            <v>Final</v>
          </cell>
          <cell r="D74" t="str">
            <v>CL</v>
          </cell>
          <cell r="E74">
            <v>1</v>
          </cell>
          <cell r="F74">
            <v>40590</v>
          </cell>
          <cell r="G74" t="str">
            <v>Laura Martindale</v>
          </cell>
          <cell r="H74" t="str">
            <v>101 Catharine St S, Hamilton, ON L8n 2J5</v>
          </cell>
          <cell r="I74">
            <v>12</v>
          </cell>
          <cell r="J74">
            <v>20</v>
          </cell>
          <cell r="K74">
            <v>15</v>
          </cell>
          <cell r="L74">
            <v>32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15.66</v>
          </cell>
          <cell r="S74">
            <v>0</v>
          </cell>
          <cell r="T74">
            <v>1</v>
          </cell>
          <cell r="U74">
            <v>0</v>
          </cell>
          <cell r="V74">
            <v>3</v>
          </cell>
          <cell r="W74">
            <v>19.66</v>
          </cell>
          <cell r="X74">
            <v>90529.919999999998</v>
          </cell>
          <cell r="Y74">
            <v>50526.2</v>
          </cell>
          <cell r="Z74">
            <v>0</v>
          </cell>
          <cell r="AA74">
            <v>0</v>
          </cell>
          <cell r="AB74">
            <v>141056.12</v>
          </cell>
          <cell r="AC74" t="str">
            <v>DNA</v>
          </cell>
        </row>
        <row r="75">
          <cell r="B75" t="str">
            <v>0000053769</v>
          </cell>
          <cell r="C75" t="str">
            <v>Final</v>
          </cell>
          <cell r="D75" t="str">
            <v>CL</v>
          </cell>
          <cell r="E75">
            <v>1</v>
          </cell>
          <cell r="F75">
            <v>40590</v>
          </cell>
          <cell r="G75" t="str">
            <v>Alison Payne-Tate</v>
          </cell>
          <cell r="H75" t="str">
            <v>900 Golf Links Rd, Ancaster, ON L9K 1L5</v>
          </cell>
          <cell r="I75">
            <v>12</v>
          </cell>
          <cell r="J75">
            <v>10</v>
          </cell>
          <cell r="K75">
            <v>30</v>
          </cell>
          <cell r="L75">
            <v>48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16</v>
          </cell>
          <cell r="S75">
            <v>0</v>
          </cell>
          <cell r="T75">
            <v>1</v>
          </cell>
          <cell r="U75">
            <v>0</v>
          </cell>
          <cell r="V75">
            <v>1.75</v>
          </cell>
          <cell r="W75">
            <v>18.75</v>
          </cell>
          <cell r="X75">
            <v>104457.60000000001</v>
          </cell>
          <cell r="Y75">
            <v>48187.5</v>
          </cell>
          <cell r="Z75">
            <v>0</v>
          </cell>
          <cell r="AA75">
            <v>0</v>
          </cell>
          <cell r="AB75">
            <v>152645.1</v>
          </cell>
          <cell r="AC75" t="str">
            <v>DNA</v>
          </cell>
        </row>
        <row r="76">
          <cell r="B76" t="str">
            <v>0000007346</v>
          </cell>
          <cell r="C76" t="str">
            <v>Final</v>
          </cell>
          <cell r="D76" t="str">
            <v>NP</v>
          </cell>
          <cell r="E76">
            <v>3</v>
          </cell>
          <cell r="F76">
            <v>40626</v>
          </cell>
          <cell r="G76" t="str">
            <v>Susan Weir</v>
          </cell>
          <cell r="H76" t="str">
            <v>75 MacNab St S, Hamilton, ON L8P 3C1</v>
          </cell>
          <cell r="I76">
            <v>12</v>
          </cell>
          <cell r="J76">
            <v>0</v>
          </cell>
          <cell r="K76">
            <v>20</v>
          </cell>
          <cell r="L76">
            <v>48</v>
          </cell>
          <cell r="M76">
            <v>34</v>
          </cell>
          <cell r="N76">
            <v>0</v>
          </cell>
          <cell r="O76">
            <v>0</v>
          </cell>
          <cell r="P76">
            <v>50</v>
          </cell>
          <cell r="Q76">
            <v>30</v>
          </cell>
          <cell r="R76">
            <v>17.25</v>
          </cell>
          <cell r="S76">
            <v>1.23</v>
          </cell>
          <cell r="T76">
            <v>2.2599999999999998</v>
          </cell>
          <cell r="U76">
            <v>0</v>
          </cell>
          <cell r="V76">
            <v>2.52</v>
          </cell>
          <cell r="W76">
            <v>23.26</v>
          </cell>
          <cell r="X76">
            <v>97126.22</v>
          </cell>
          <cell r="Y76">
            <v>59778.2</v>
          </cell>
          <cell r="Z76">
            <v>0</v>
          </cell>
          <cell r="AA76">
            <v>0</v>
          </cell>
          <cell r="AB76">
            <v>156904.41999999998</v>
          </cell>
          <cell r="AC76" t="str">
            <v>ELCD</v>
          </cell>
        </row>
        <row r="77">
          <cell r="B77" t="str">
            <v>0000006043</v>
          </cell>
          <cell r="C77" t="str">
            <v>Final</v>
          </cell>
          <cell r="D77" t="str">
            <v>NP</v>
          </cell>
          <cell r="E77">
            <v>1</v>
          </cell>
          <cell r="F77">
            <v>40617</v>
          </cell>
          <cell r="G77" t="str">
            <v>Jill Penny</v>
          </cell>
          <cell r="H77" t="str">
            <v>634 Rymal Rd W, Hamilton, ON L9B 1B8</v>
          </cell>
          <cell r="I77">
            <v>12</v>
          </cell>
          <cell r="J77">
            <v>10</v>
          </cell>
          <cell r="K77">
            <v>15</v>
          </cell>
          <cell r="L77">
            <v>68</v>
          </cell>
          <cell r="M77">
            <v>0</v>
          </cell>
          <cell r="N77">
            <v>0</v>
          </cell>
          <cell r="O77">
            <v>0</v>
          </cell>
          <cell r="P77">
            <v>23</v>
          </cell>
          <cell r="Q77">
            <v>0</v>
          </cell>
          <cell r="R77">
            <v>18</v>
          </cell>
          <cell r="S77">
            <v>0.34</v>
          </cell>
          <cell r="T77">
            <v>2</v>
          </cell>
          <cell r="U77">
            <v>0</v>
          </cell>
          <cell r="V77">
            <v>1.75</v>
          </cell>
          <cell r="W77">
            <v>22.09</v>
          </cell>
          <cell r="X77">
            <v>102755.33</v>
          </cell>
          <cell r="Y77">
            <v>56771.3</v>
          </cell>
          <cell r="Z77">
            <v>0</v>
          </cell>
          <cell r="AA77">
            <v>0</v>
          </cell>
          <cell r="AB77">
            <v>159526.63</v>
          </cell>
          <cell r="AC77" t="str">
            <v>DNA</v>
          </cell>
        </row>
        <row r="78">
          <cell r="B78" t="str">
            <v>0000078597</v>
          </cell>
          <cell r="C78" t="str">
            <v>Final</v>
          </cell>
          <cell r="D78" t="str">
            <v>CL</v>
          </cell>
          <cell r="E78">
            <v>1</v>
          </cell>
          <cell r="F78">
            <v>40590</v>
          </cell>
          <cell r="G78" t="str">
            <v>Merridith Evans</v>
          </cell>
          <cell r="H78" t="str">
            <v>2180 Itabashi Way, Burlington, ON L7M 5A5</v>
          </cell>
          <cell r="I78">
            <v>12</v>
          </cell>
          <cell r="J78">
            <v>12</v>
          </cell>
          <cell r="K78">
            <v>28</v>
          </cell>
          <cell r="L78">
            <v>46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18</v>
          </cell>
          <cell r="S78">
            <v>0</v>
          </cell>
          <cell r="T78">
            <v>1.5</v>
          </cell>
          <cell r="U78">
            <v>0</v>
          </cell>
          <cell r="V78">
            <v>3</v>
          </cell>
          <cell r="W78">
            <v>22.5</v>
          </cell>
          <cell r="X78">
            <v>104109.4</v>
          </cell>
          <cell r="Y78">
            <v>57825</v>
          </cell>
          <cell r="Z78">
            <v>0</v>
          </cell>
          <cell r="AA78">
            <v>0</v>
          </cell>
          <cell r="AB78">
            <v>161934.39999999999</v>
          </cell>
          <cell r="AC78" t="str">
            <v>DNA</v>
          </cell>
        </row>
        <row r="79">
          <cell r="B79" t="str">
            <v>0000002564</v>
          </cell>
          <cell r="C79" t="str">
            <v>Final</v>
          </cell>
          <cell r="D79" t="str">
            <v>NP</v>
          </cell>
          <cell r="E79">
            <v>1</v>
          </cell>
          <cell r="F79">
            <v>40591</v>
          </cell>
          <cell r="G79" t="str">
            <v>Karen Mitchell</v>
          </cell>
          <cell r="H79" t="str">
            <v>314 Greencedar Dr, Hamilton ON L9C 7K6</v>
          </cell>
          <cell r="I79">
            <v>12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3</v>
          </cell>
          <cell r="U79">
            <v>75</v>
          </cell>
          <cell r="V79">
            <v>2</v>
          </cell>
          <cell r="W79">
            <v>80</v>
          </cell>
          <cell r="X79">
            <v>0</v>
          </cell>
          <cell r="Y79">
            <v>12850</v>
          </cell>
          <cell r="Z79">
            <v>169792.93</v>
          </cell>
          <cell r="AA79">
            <v>0</v>
          </cell>
          <cell r="AB79">
            <v>182642.93</v>
          </cell>
          <cell r="AC79" t="str">
            <v>DNA</v>
          </cell>
        </row>
        <row r="80">
          <cell r="B80" t="str">
            <v>0000075862</v>
          </cell>
          <cell r="C80" t="str">
            <v>Final</v>
          </cell>
          <cell r="D80" t="str">
            <v>CL</v>
          </cell>
          <cell r="E80">
            <v>1</v>
          </cell>
          <cell r="F80">
            <v>40592</v>
          </cell>
          <cell r="G80" t="str">
            <v>Cari Gangaram</v>
          </cell>
          <cell r="H80" t="str">
            <v>89 Hamitlon St N, Waterdown, ON L0R 2H0</v>
          </cell>
          <cell r="I80">
            <v>12</v>
          </cell>
          <cell r="J80">
            <v>10</v>
          </cell>
          <cell r="K80">
            <v>25</v>
          </cell>
          <cell r="L80">
            <v>48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16</v>
          </cell>
          <cell r="S80">
            <v>0</v>
          </cell>
          <cell r="T80">
            <v>1</v>
          </cell>
          <cell r="U80">
            <v>0</v>
          </cell>
          <cell r="V80">
            <v>1</v>
          </cell>
          <cell r="W80">
            <v>18</v>
          </cell>
          <cell r="X80">
            <v>121867.2</v>
          </cell>
          <cell r="Y80">
            <v>71960</v>
          </cell>
          <cell r="Z80">
            <v>0</v>
          </cell>
          <cell r="AA80">
            <v>0</v>
          </cell>
          <cell r="AB80">
            <v>193827.20000000001</v>
          </cell>
          <cell r="AC80" t="str">
            <v>DNA</v>
          </cell>
        </row>
        <row r="81">
          <cell r="B81" t="str">
            <v>0000004137</v>
          </cell>
          <cell r="C81" t="str">
            <v>Final</v>
          </cell>
          <cell r="D81" t="str">
            <v>NP</v>
          </cell>
          <cell r="E81">
            <v>1</v>
          </cell>
          <cell r="F81">
            <v>40590</v>
          </cell>
          <cell r="G81" t="str">
            <v>Mary Pat Vollick</v>
          </cell>
          <cell r="H81" t="str">
            <v>440 Upper Wentworth St, Hamilton ON L9A 4T7</v>
          </cell>
          <cell r="I81">
            <v>12</v>
          </cell>
          <cell r="J81">
            <v>10</v>
          </cell>
          <cell r="K81">
            <v>20</v>
          </cell>
          <cell r="L81">
            <v>48</v>
          </cell>
          <cell r="M81">
            <v>44</v>
          </cell>
          <cell r="N81">
            <v>0</v>
          </cell>
          <cell r="O81">
            <v>0</v>
          </cell>
          <cell r="P81">
            <v>20</v>
          </cell>
          <cell r="Q81">
            <v>24</v>
          </cell>
          <cell r="R81">
            <v>22.13</v>
          </cell>
          <cell r="S81">
            <v>1.92</v>
          </cell>
          <cell r="T81">
            <v>2</v>
          </cell>
          <cell r="U81">
            <v>0</v>
          </cell>
          <cell r="V81">
            <v>1.76</v>
          </cell>
          <cell r="W81">
            <v>27.81</v>
          </cell>
          <cell r="X81">
            <v>127438.28</v>
          </cell>
          <cell r="Y81">
            <v>71471.7</v>
          </cell>
          <cell r="Z81">
            <v>0</v>
          </cell>
          <cell r="AA81">
            <v>0</v>
          </cell>
          <cell r="AB81">
            <v>198909.97999999998</v>
          </cell>
          <cell r="AC81" t="str">
            <v>ELCD</v>
          </cell>
        </row>
        <row r="82">
          <cell r="B82" t="str">
            <v>0000005244</v>
          </cell>
          <cell r="C82" t="str">
            <v>Final</v>
          </cell>
          <cell r="D82" t="str">
            <v>NP</v>
          </cell>
          <cell r="E82">
            <v>1</v>
          </cell>
          <cell r="F82">
            <v>40634</v>
          </cell>
          <cell r="G82" t="str">
            <v>Rev Canon Wendy B Roy</v>
          </cell>
          <cell r="H82" t="str">
            <v>414 Barton St. E., Hamilton, ON  L8L 2Y3</v>
          </cell>
          <cell r="I82">
            <v>12</v>
          </cell>
          <cell r="J82">
            <v>0</v>
          </cell>
          <cell r="K82">
            <v>10</v>
          </cell>
          <cell r="L82">
            <v>32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53.25</v>
          </cell>
          <cell r="S82">
            <v>0</v>
          </cell>
          <cell r="T82">
            <v>4.25</v>
          </cell>
          <cell r="U82">
            <v>0</v>
          </cell>
          <cell r="V82">
            <v>4.5</v>
          </cell>
          <cell r="W82">
            <v>62</v>
          </cell>
          <cell r="X82">
            <v>41783.040000000001</v>
          </cell>
          <cell r="Y82">
            <v>157364</v>
          </cell>
          <cell r="Z82">
            <v>0</v>
          </cell>
          <cell r="AA82">
            <v>0</v>
          </cell>
          <cell r="AB82">
            <v>199147.04</v>
          </cell>
          <cell r="AC82" t="str">
            <v>ELCD</v>
          </cell>
        </row>
        <row r="83">
          <cell r="B83" t="str">
            <v>0000003560</v>
          </cell>
          <cell r="C83" t="str">
            <v>Final</v>
          </cell>
          <cell r="D83" t="str">
            <v>NP</v>
          </cell>
          <cell r="E83">
            <v>1</v>
          </cell>
          <cell r="F83">
            <v>40590</v>
          </cell>
          <cell r="G83" t="str">
            <v>Sandra Zynomirski</v>
          </cell>
          <cell r="H83" t="str">
            <v>510 Mohawk Rd W, Hamilton, ON L9C 1X4</v>
          </cell>
          <cell r="I83">
            <v>12</v>
          </cell>
          <cell r="J83">
            <v>0</v>
          </cell>
          <cell r="K83">
            <v>30</v>
          </cell>
          <cell r="L83">
            <v>72</v>
          </cell>
          <cell r="M83">
            <v>44</v>
          </cell>
          <cell r="N83">
            <v>0</v>
          </cell>
          <cell r="O83">
            <v>0</v>
          </cell>
          <cell r="P83">
            <v>30</v>
          </cell>
          <cell r="Q83">
            <v>0</v>
          </cell>
          <cell r="R83">
            <v>19</v>
          </cell>
          <cell r="S83">
            <v>0.51</v>
          </cell>
          <cell r="T83">
            <v>1.75</v>
          </cell>
          <cell r="U83">
            <v>0</v>
          </cell>
          <cell r="V83">
            <v>4.5</v>
          </cell>
          <cell r="W83">
            <v>25.76</v>
          </cell>
          <cell r="X83">
            <v>138580.42000000001</v>
          </cell>
          <cell r="Y83">
            <v>66203.199999999997</v>
          </cell>
          <cell r="Z83">
            <v>0</v>
          </cell>
          <cell r="AA83">
            <v>0</v>
          </cell>
          <cell r="AB83">
            <v>204783.62</v>
          </cell>
          <cell r="AC83" t="str">
            <v>ELCD</v>
          </cell>
        </row>
        <row r="84">
          <cell r="B84" t="str">
            <v>0000002345</v>
          </cell>
          <cell r="C84" t="str">
            <v>Final</v>
          </cell>
          <cell r="D84" t="str">
            <v>NP</v>
          </cell>
          <cell r="E84">
            <v>1</v>
          </cell>
          <cell r="F84">
            <v>40589</v>
          </cell>
          <cell r="G84" t="str">
            <v>Janine Beume</v>
          </cell>
          <cell r="H84" t="str">
            <v>139 Rebecca St, Hamilton, ON L8R 1B9</v>
          </cell>
          <cell r="I84">
            <v>12</v>
          </cell>
          <cell r="J84">
            <v>30</v>
          </cell>
          <cell r="K84">
            <v>40</v>
          </cell>
          <cell r="L84">
            <v>72</v>
          </cell>
          <cell r="M84">
            <v>48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34</v>
          </cell>
          <cell r="S84">
            <v>0</v>
          </cell>
          <cell r="T84">
            <v>2</v>
          </cell>
          <cell r="U84">
            <v>0</v>
          </cell>
          <cell r="V84">
            <v>3</v>
          </cell>
          <cell r="W84">
            <v>39</v>
          </cell>
          <cell r="X84">
            <v>214486.27</v>
          </cell>
          <cell r="Y84">
            <v>100230</v>
          </cell>
          <cell r="Z84">
            <v>0</v>
          </cell>
          <cell r="AA84">
            <v>0</v>
          </cell>
          <cell r="AB84">
            <v>314716.27</v>
          </cell>
          <cell r="AC84" t="str">
            <v>DNA</v>
          </cell>
        </row>
        <row r="85">
          <cell r="B85" t="str">
            <v>0000006038</v>
          </cell>
          <cell r="C85" t="str">
            <v>Final</v>
          </cell>
          <cell r="D85" t="str">
            <v>NP</v>
          </cell>
          <cell r="E85">
            <v>22</v>
          </cell>
          <cell r="F85">
            <v>40588</v>
          </cell>
          <cell r="G85" t="str">
            <v>Grace Roberts</v>
          </cell>
          <cell r="H85" t="str">
            <v>27 Jessica Street, Hamilton, ON L8W 1A4</v>
          </cell>
          <cell r="I85">
            <v>12</v>
          </cell>
          <cell r="J85">
            <v>0</v>
          </cell>
          <cell r="K85">
            <v>10</v>
          </cell>
          <cell r="L85">
            <v>128</v>
          </cell>
          <cell r="M85">
            <v>234</v>
          </cell>
          <cell r="N85">
            <v>0</v>
          </cell>
          <cell r="O85">
            <v>74</v>
          </cell>
          <cell r="P85">
            <v>688</v>
          </cell>
          <cell r="Q85">
            <v>165</v>
          </cell>
          <cell r="R85">
            <v>41.82</v>
          </cell>
          <cell r="S85">
            <v>28.32</v>
          </cell>
          <cell r="T85">
            <v>11.78</v>
          </cell>
          <cell r="U85">
            <v>0</v>
          </cell>
          <cell r="V85">
            <v>12.26</v>
          </cell>
          <cell r="W85">
            <v>94.18</v>
          </cell>
          <cell r="X85">
            <v>395826.6</v>
          </cell>
          <cell r="Y85">
            <v>230503.3</v>
          </cell>
          <cell r="Z85">
            <v>0</v>
          </cell>
          <cell r="AA85">
            <v>0</v>
          </cell>
          <cell r="AB85">
            <v>626329.89999999991</v>
          </cell>
          <cell r="AC85" t="str">
            <v>ELCD</v>
          </cell>
        </row>
        <row r="86">
          <cell r="AA86">
            <v>674133</v>
          </cell>
          <cell r="AB86">
            <v>674133</v>
          </cell>
          <cell r="AC86" t="str">
            <v>DNA</v>
          </cell>
        </row>
        <row r="87">
          <cell r="B87" t="str">
            <v>0000002699</v>
          </cell>
          <cell r="C87" t="str">
            <v>Final</v>
          </cell>
          <cell r="D87" t="str">
            <v>NP</v>
          </cell>
          <cell r="E87">
            <v>30</v>
          </cell>
          <cell r="F87">
            <v>40596</v>
          </cell>
          <cell r="G87" t="str">
            <v>Nicki Glowacki</v>
          </cell>
          <cell r="H87" t="str">
            <v>79 James St S, Hamilton, ON L8P 2Z1</v>
          </cell>
          <cell r="I87">
            <v>12</v>
          </cell>
          <cell r="J87">
            <v>6</v>
          </cell>
          <cell r="K87">
            <v>40</v>
          </cell>
          <cell r="L87">
            <v>208</v>
          </cell>
          <cell r="M87">
            <v>136</v>
          </cell>
          <cell r="N87">
            <v>0</v>
          </cell>
          <cell r="O87">
            <v>0</v>
          </cell>
          <cell r="P87">
            <v>999</v>
          </cell>
          <cell r="Q87">
            <v>50</v>
          </cell>
          <cell r="R87">
            <v>50.42</v>
          </cell>
          <cell r="S87">
            <v>32.159999999999997</v>
          </cell>
          <cell r="T87">
            <v>8</v>
          </cell>
          <cell r="U87">
            <v>0</v>
          </cell>
          <cell r="V87">
            <v>0</v>
          </cell>
          <cell r="W87">
            <v>90.58</v>
          </cell>
          <cell r="X87">
            <v>459574.75</v>
          </cell>
          <cell r="Y87">
            <v>232790.6</v>
          </cell>
          <cell r="Z87">
            <v>0</v>
          </cell>
          <cell r="AA87">
            <v>0</v>
          </cell>
          <cell r="AB87">
            <v>692365.35</v>
          </cell>
          <cell r="AC87" t="str">
            <v>DNA</v>
          </cell>
        </row>
        <row r="88">
          <cell r="B88" t="str">
            <v>0000005127</v>
          </cell>
          <cell r="C88" t="str">
            <v>Final</v>
          </cell>
          <cell r="D88" t="str">
            <v>NP</v>
          </cell>
          <cell r="E88">
            <v>7</v>
          </cell>
          <cell r="F88">
            <v>40630</v>
          </cell>
          <cell r="G88" t="str">
            <v>Marnie Flaherty</v>
          </cell>
          <cell r="H88" t="str">
            <v>44 Greendale Ave, Hamilton, ON L9C 5Z4</v>
          </cell>
          <cell r="I88">
            <v>12</v>
          </cell>
          <cell r="J88">
            <v>20</v>
          </cell>
          <cell r="K88">
            <v>45</v>
          </cell>
          <cell r="L88">
            <v>128</v>
          </cell>
          <cell r="M88">
            <v>36</v>
          </cell>
          <cell r="N88">
            <v>64</v>
          </cell>
          <cell r="O88">
            <v>0</v>
          </cell>
          <cell r="P88">
            <v>210</v>
          </cell>
          <cell r="Q88">
            <v>135</v>
          </cell>
          <cell r="R88">
            <v>42.92</v>
          </cell>
          <cell r="S88">
            <v>10.95</v>
          </cell>
          <cell r="T88">
            <v>16.96</v>
          </cell>
          <cell r="U88">
            <v>155</v>
          </cell>
          <cell r="V88">
            <v>12</v>
          </cell>
          <cell r="W88">
            <v>237.83</v>
          </cell>
          <cell r="X88">
            <v>313972.46000000002</v>
          </cell>
          <cell r="Y88">
            <v>212873.1</v>
          </cell>
          <cell r="Z88">
            <v>494795.34</v>
          </cell>
          <cell r="AA88">
            <v>0</v>
          </cell>
          <cell r="AB88">
            <v>1021640.9000000001</v>
          </cell>
          <cell r="AC88" t="str">
            <v>ELCD</v>
          </cell>
        </row>
        <row r="89">
          <cell r="B89" t="str">
            <v>0000002770</v>
          </cell>
          <cell r="C89" t="str">
            <v>Final</v>
          </cell>
          <cell r="D89" t="str">
            <v>NP</v>
          </cell>
          <cell r="E89">
            <v>34</v>
          </cell>
          <cell r="F89">
            <v>40596</v>
          </cell>
          <cell r="G89" t="str">
            <v>Deborah Myers</v>
          </cell>
          <cell r="H89" t="str">
            <v>33 Cromwell Cres, Hamilton, ON L8G 2E9</v>
          </cell>
          <cell r="I89">
            <v>12</v>
          </cell>
          <cell r="J89">
            <v>20</v>
          </cell>
          <cell r="K89">
            <v>40</v>
          </cell>
          <cell r="L89">
            <v>288</v>
          </cell>
          <cell r="M89">
            <v>508</v>
          </cell>
          <cell r="N89">
            <v>20</v>
          </cell>
          <cell r="O89">
            <v>72</v>
          </cell>
          <cell r="P89">
            <v>1036</v>
          </cell>
          <cell r="Q89">
            <v>352</v>
          </cell>
          <cell r="R89">
            <v>79.91</v>
          </cell>
          <cell r="S89">
            <v>45.99</v>
          </cell>
          <cell r="T89">
            <v>13.92</v>
          </cell>
          <cell r="U89">
            <v>0</v>
          </cell>
          <cell r="V89">
            <v>10.75</v>
          </cell>
          <cell r="W89">
            <v>150.57</v>
          </cell>
          <cell r="X89">
            <v>805542.19</v>
          </cell>
          <cell r="Y89">
            <v>415234.9</v>
          </cell>
          <cell r="Z89">
            <v>0</v>
          </cell>
          <cell r="AA89">
            <v>0</v>
          </cell>
          <cell r="AB89">
            <v>1220777.0899999999</v>
          </cell>
          <cell r="AC89" t="str">
            <v>DNA</v>
          </cell>
        </row>
        <row r="90">
          <cell r="W90">
            <v>1325.18</v>
          </cell>
          <cell r="X90">
            <v>5323575.17</v>
          </cell>
          <cell r="Y90">
            <v>2977832</v>
          </cell>
          <cell r="Z90">
            <v>763547.34000000008</v>
          </cell>
          <cell r="AA90">
            <v>674133</v>
          </cell>
          <cell r="AB90">
            <v>9739087.5099999998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lc "/>
      <sheetName val="WI"/>
      <sheetName val="Sheet5"/>
      <sheetName val="2014"/>
      <sheetName val="Multi FTE"/>
    </sheetNames>
    <sheetDataSet>
      <sheetData sheetId="0"/>
      <sheetData sheetId="1"/>
      <sheetData sheetId="2"/>
      <sheetData sheetId="3"/>
      <sheetData sheetId="4">
        <row r="3">
          <cell r="B3" t="str">
            <v>Vendor</v>
          </cell>
          <cell r="C3" t="str">
            <v>Head Office</v>
          </cell>
          <cell r="D3" t="str">
            <v>Number</v>
          </cell>
          <cell r="E3" t="str">
            <v>Type</v>
          </cell>
          <cell r="F3" t="str">
            <v>FTE (Calc)</v>
          </cell>
          <cell r="G3" t="str">
            <v>Final</v>
          </cell>
        </row>
        <row r="4">
          <cell r="B4" t="str">
            <v>0000000557</v>
          </cell>
          <cell r="C4" t="str">
            <v>Ancaster Little Gems Children's Centre</v>
          </cell>
          <cell r="D4" t="str">
            <v>Single</v>
          </cell>
          <cell r="E4" t="str">
            <v>Com</v>
          </cell>
          <cell r="F4">
            <v>17.899999999999999</v>
          </cell>
          <cell r="G4">
            <v>17436</v>
          </cell>
        </row>
        <row r="5">
          <cell r="B5" t="str">
            <v>0000000559</v>
          </cell>
          <cell r="C5" t="str">
            <v>Ancaster Small Fry Co-op Preschool</v>
          </cell>
          <cell r="D5" t="str">
            <v>Single</v>
          </cell>
          <cell r="E5" t="str">
            <v>NP</v>
          </cell>
          <cell r="F5">
            <v>0.73</v>
          </cell>
          <cell r="G5">
            <v>776</v>
          </cell>
        </row>
        <row r="6">
          <cell r="B6" t="str">
            <v>0000088166</v>
          </cell>
          <cell r="C6" t="str">
            <v>Austin Academy "For Early Learners"</v>
          </cell>
          <cell r="D6" t="str">
            <v>Single</v>
          </cell>
          <cell r="E6" t="str">
            <v>Com</v>
          </cell>
          <cell r="F6">
            <v>2.38</v>
          </cell>
          <cell r="G6">
            <v>2532</v>
          </cell>
        </row>
        <row r="7">
          <cell r="B7" t="str">
            <v>0000027419</v>
          </cell>
          <cell r="C7" t="str">
            <v>Awesome Beginnings Co-op Nursery School Inc</v>
          </cell>
          <cell r="D7" t="str">
            <v>Single</v>
          </cell>
          <cell r="E7" t="str">
            <v>NP</v>
          </cell>
          <cell r="F7">
            <v>1.36</v>
          </cell>
          <cell r="G7">
            <v>1339</v>
          </cell>
        </row>
        <row r="8">
          <cell r="B8" t="str">
            <v>0000000829</v>
          </cell>
          <cell r="C8" t="str">
            <v>Benjamin Bunny Nursery School</v>
          </cell>
          <cell r="D8" t="str">
            <v>Single</v>
          </cell>
          <cell r="E8" t="str">
            <v>NP</v>
          </cell>
          <cell r="F8">
            <v>1.26</v>
          </cell>
          <cell r="G8">
            <v>1339</v>
          </cell>
        </row>
        <row r="9">
          <cell r="B9" t="str">
            <v>0000081480</v>
          </cell>
          <cell r="C9" t="str">
            <v>Birch Avenue Child Care Centre</v>
          </cell>
          <cell r="D9" t="str">
            <v>Single</v>
          </cell>
          <cell r="E9" t="str">
            <v>Com</v>
          </cell>
          <cell r="F9">
            <v>5.13</v>
          </cell>
          <cell r="G9">
            <v>5184</v>
          </cell>
        </row>
        <row r="10">
          <cell r="B10" t="str">
            <v>0000074859</v>
          </cell>
          <cell r="C10" t="str">
            <v>Blossoms Child Care Centre Inc.</v>
          </cell>
          <cell r="D10" t="str">
            <v>Single</v>
          </cell>
          <cell r="E10" t="str">
            <v>Com</v>
          </cell>
          <cell r="F10">
            <v>9.5</v>
          </cell>
          <cell r="G10">
            <v>9036</v>
          </cell>
        </row>
        <row r="11">
          <cell r="B11" t="str">
            <v>0000001246</v>
          </cell>
          <cell r="C11" t="str">
            <v>Central Day Care</v>
          </cell>
          <cell r="D11" t="str">
            <v>Single</v>
          </cell>
          <cell r="E11" t="str">
            <v>Com</v>
          </cell>
          <cell r="F11">
            <v>19.329999999999998</v>
          </cell>
          <cell r="G11">
            <v>17892</v>
          </cell>
        </row>
        <row r="12">
          <cell r="B12" t="str">
            <v>0000007095</v>
          </cell>
          <cell r="C12" t="str">
            <v>Chestnut Tree Preschool Inc</v>
          </cell>
          <cell r="D12" t="str">
            <v>Single</v>
          </cell>
          <cell r="E12" t="str">
            <v>NP</v>
          </cell>
          <cell r="F12">
            <v>3.14</v>
          </cell>
          <cell r="G12">
            <v>3338</v>
          </cell>
        </row>
        <row r="13">
          <cell r="B13" t="str">
            <v>0000078597</v>
          </cell>
          <cell r="C13" t="str">
            <v>Childventures Early Learning Academy</v>
          </cell>
          <cell r="D13" t="str">
            <v>Single</v>
          </cell>
          <cell r="E13" t="str">
            <v>Com</v>
          </cell>
          <cell r="F13">
            <v>25.5</v>
          </cell>
          <cell r="G13">
            <v>21792</v>
          </cell>
        </row>
        <row r="14">
          <cell r="B14" t="str">
            <v>0000044751</v>
          </cell>
          <cell r="C14" t="str">
            <v>Community Living Hamilton</v>
          </cell>
          <cell r="D14" t="str">
            <v>Single</v>
          </cell>
          <cell r="E14" t="str">
            <v>Com</v>
          </cell>
          <cell r="F14">
            <v>5.75</v>
          </cell>
          <cell r="G14">
            <v>5052</v>
          </cell>
        </row>
        <row r="15">
          <cell r="B15" t="str">
            <v>0000079448</v>
          </cell>
          <cell r="C15" t="str">
            <v>Cudley Corner Child Care Centre Inc</v>
          </cell>
          <cell r="D15" t="str">
            <v>Single</v>
          </cell>
          <cell r="E15" t="str">
            <v>Com</v>
          </cell>
          <cell r="F15">
            <v>11</v>
          </cell>
          <cell r="G15">
            <v>9564</v>
          </cell>
        </row>
        <row r="16">
          <cell r="B16" t="str">
            <v>0000069834</v>
          </cell>
          <cell r="C16" t="str">
            <v>Daycare on Delaware</v>
          </cell>
          <cell r="D16" t="str">
            <v>Single</v>
          </cell>
          <cell r="E16" t="str">
            <v>Com</v>
          </cell>
          <cell r="F16">
            <v>3.5</v>
          </cell>
          <cell r="G16">
            <v>3720</v>
          </cell>
        </row>
        <row r="17">
          <cell r="B17" t="str">
            <v>0000036066</v>
          </cell>
          <cell r="C17" t="str">
            <v>Dundas Valley Montessori School</v>
          </cell>
          <cell r="D17" t="str">
            <v>Single</v>
          </cell>
          <cell r="E17" t="str">
            <v>Com</v>
          </cell>
          <cell r="F17">
            <v>10.35</v>
          </cell>
          <cell r="G17">
            <v>11002</v>
          </cell>
        </row>
        <row r="18">
          <cell r="B18" t="str">
            <v>0000053764</v>
          </cell>
          <cell r="C18" t="str">
            <v>Early Scholars Preschool</v>
          </cell>
          <cell r="D18" t="str">
            <v>Single</v>
          </cell>
          <cell r="E18" t="str">
            <v>Com</v>
          </cell>
          <cell r="F18">
            <v>0</v>
          </cell>
          <cell r="G18">
            <v>0</v>
          </cell>
        </row>
        <row r="19">
          <cell r="B19" t="str">
            <v>0000091948</v>
          </cell>
          <cell r="C19" t="str">
            <v>Fan-Tastic Scholars Child Learning Centre</v>
          </cell>
          <cell r="D19" t="str">
            <v>Single</v>
          </cell>
          <cell r="E19" t="str">
            <v>Com</v>
          </cell>
          <cell r="F19">
            <v>7</v>
          </cell>
          <cell r="G19">
            <v>6384</v>
          </cell>
        </row>
        <row r="20">
          <cell r="B20" t="str">
            <v>0000002301</v>
          </cell>
          <cell r="C20" t="str">
            <v>Farmers Dell Cooperative Preschool of Glanbrook</v>
          </cell>
          <cell r="D20" t="str">
            <v>Single</v>
          </cell>
          <cell r="E20" t="str">
            <v>NP</v>
          </cell>
          <cell r="F20">
            <v>0.63</v>
          </cell>
          <cell r="G20">
            <v>670</v>
          </cell>
        </row>
        <row r="21">
          <cell r="B21" t="str">
            <v>0000002345</v>
          </cell>
          <cell r="C21" t="str">
            <v>First Class Children's Centre</v>
          </cell>
          <cell r="D21" t="str">
            <v>Single</v>
          </cell>
          <cell r="E21" t="str">
            <v>Com</v>
          </cell>
          <cell r="F21">
            <v>39</v>
          </cell>
          <cell r="G21">
            <v>39336</v>
          </cell>
        </row>
        <row r="22">
          <cell r="B22" t="str">
            <v>0000002462</v>
          </cell>
          <cell r="C22" t="str">
            <v>Galbraith Day Care Services Inc</v>
          </cell>
          <cell r="D22" t="str">
            <v>Single</v>
          </cell>
          <cell r="E22" t="str">
            <v>NP</v>
          </cell>
          <cell r="F22">
            <v>3.25</v>
          </cell>
          <cell r="G22">
            <v>64572</v>
          </cell>
        </row>
        <row r="23">
          <cell r="B23" t="str">
            <v>0000002470</v>
          </cell>
          <cell r="C23" t="str">
            <v>Garside Day Care Centre</v>
          </cell>
          <cell r="D23" t="str">
            <v>Single</v>
          </cell>
          <cell r="E23" t="str">
            <v>NP</v>
          </cell>
          <cell r="F23">
            <v>8.75</v>
          </cell>
          <cell r="G23">
            <v>7440</v>
          </cell>
        </row>
        <row r="24">
          <cell r="B24" t="str">
            <v>0000002564</v>
          </cell>
          <cell r="C24" t="str">
            <v>Golfwood Day Care Service Inc</v>
          </cell>
          <cell r="D24" t="str">
            <v>Single</v>
          </cell>
          <cell r="E24" t="str">
            <v>NP</v>
          </cell>
          <cell r="F24">
            <v>6.25</v>
          </cell>
          <cell r="G24">
            <v>81324</v>
          </cell>
        </row>
        <row r="25">
          <cell r="B25" t="str">
            <v>0000002670</v>
          </cell>
          <cell r="C25" t="str">
            <v>Hamilton &amp; District Council of Co-op Preschools In</v>
          </cell>
          <cell r="D25" t="str">
            <v>Single</v>
          </cell>
          <cell r="E25" t="str">
            <v>NP</v>
          </cell>
          <cell r="F25">
            <v>3.56</v>
          </cell>
          <cell r="G25">
            <v>3300</v>
          </cell>
        </row>
        <row r="26">
          <cell r="B26" t="str">
            <v>0000093744</v>
          </cell>
          <cell r="C26" t="str">
            <v>Hamilton Early Learning Centre</v>
          </cell>
          <cell r="D26" t="str">
            <v>Single</v>
          </cell>
          <cell r="E26" t="str">
            <v>NP</v>
          </cell>
          <cell r="F26">
            <v>9</v>
          </cell>
          <cell r="G26">
            <v>7968</v>
          </cell>
        </row>
        <row r="27">
          <cell r="B27" t="str">
            <v>0000002703</v>
          </cell>
          <cell r="C27" t="str">
            <v>Hamilton East Kiwanis Boys &amp; Girls Club</v>
          </cell>
          <cell r="D27" t="str">
            <v>Multi</v>
          </cell>
          <cell r="E27" t="str">
            <v>NP</v>
          </cell>
          <cell r="F27">
            <v>18.22</v>
          </cell>
          <cell r="G27">
            <v>17904</v>
          </cell>
        </row>
        <row r="28">
          <cell r="B28" t="str">
            <v>0000002770</v>
          </cell>
          <cell r="C28" t="str">
            <v>Hamilton-Wentworth Catholic Child Care Centres Inc</v>
          </cell>
          <cell r="D28" t="str">
            <v>Multi</v>
          </cell>
          <cell r="E28" t="str">
            <v>NP</v>
          </cell>
          <cell r="F28">
            <v>212.29999999999995</v>
          </cell>
          <cell r="G28">
            <v>210984</v>
          </cell>
        </row>
        <row r="29">
          <cell r="B29" t="str">
            <v>0000002847</v>
          </cell>
          <cell r="C29" t="str">
            <v>Heritage Green Child Care Inc</v>
          </cell>
          <cell r="D29" t="str">
            <v>Multi</v>
          </cell>
          <cell r="E29" t="str">
            <v>NP</v>
          </cell>
          <cell r="F29">
            <v>11.379999999999999</v>
          </cell>
          <cell r="G29">
            <v>10632</v>
          </cell>
        </row>
        <row r="30">
          <cell r="B30" t="str">
            <v>0000082536</v>
          </cell>
          <cell r="C30" t="str">
            <v>Imagineer’s Early Learning Centre</v>
          </cell>
          <cell r="D30" t="str">
            <v>Single</v>
          </cell>
          <cell r="E30" t="str">
            <v>Com</v>
          </cell>
          <cell r="F30">
            <v>9.39</v>
          </cell>
          <cell r="G30">
            <v>8640</v>
          </cell>
        </row>
        <row r="31">
          <cell r="B31" t="str">
            <v>0000002976</v>
          </cell>
          <cell r="C31" t="str">
            <v>Infant Jesus Kindergarten</v>
          </cell>
          <cell r="D31" t="str">
            <v>Multi</v>
          </cell>
          <cell r="E31" t="str">
            <v>NP</v>
          </cell>
          <cell r="F31">
            <v>16.25</v>
          </cell>
          <cell r="G31">
            <v>13548</v>
          </cell>
        </row>
        <row r="32">
          <cell r="B32" t="str">
            <v>0000007093</v>
          </cell>
          <cell r="C32" t="str">
            <v>Jacks &amp; Jills Co-op Preschool of Ancaster Inc</v>
          </cell>
          <cell r="D32" t="str">
            <v>Single</v>
          </cell>
          <cell r="E32" t="str">
            <v>NP</v>
          </cell>
          <cell r="F32">
            <v>0.97</v>
          </cell>
          <cell r="G32">
            <v>893</v>
          </cell>
        </row>
        <row r="33">
          <cell r="B33" t="str">
            <v>0000003110</v>
          </cell>
          <cell r="C33" t="str">
            <v>Jamesville Children's Day Care Centre</v>
          </cell>
          <cell r="D33" t="str">
            <v>Single</v>
          </cell>
          <cell r="E33" t="str">
            <v>NP</v>
          </cell>
          <cell r="F33">
            <v>19.29</v>
          </cell>
          <cell r="G33">
            <v>19704</v>
          </cell>
        </row>
        <row r="34">
          <cell r="B34" t="str">
            <v>0000074858</v>
          </cell>
          <cell r="C34" t="str">
            <v>Kinderseeds</v>
          </cell>
          <cell r="D34" t="str">
            <v>Single</v>
          </cell>
          <cell r="E34" t="str">
            <v>Com</v>
          </cell>
          <cell r="F34">
            <v>2.82</v>
          </cell>
          <cell r="G34">
            <v>2736</v>
          </cell>
        </row>
        <row r="35">
          <cell r="B35" t="str">
            <v>0000053768</v>
          </cell>
          <cell r="C35" t="str">
            <v>Kindertown Child Care Centre</v>
          </cell>
          <cell r="D35" t="str">
            <v>Single</v>
          </cell>
          <cell r="E35" t="str">
            <v>Com</v>
          </cell>
          <cell r="F35">
            <v>19.559999999999999</v>
          </cell>
          <cell r="G35">
            <v>18396</v>
          </cell>
        </row>
        <row r="36">
          <cell r="B36" t="str">
            <v>0000003427</v>
          </cell>
          <cell r="C36" t="str">
            <v>LaGarderie Le Petit Navire De Hamilton Inc</v>
          </cell>
          <cell r="D36" t="str">
            <v>Single</v>
          </cell>
          <cell r="E36" t="str">
            <v>NP</v>
          </cell>
          <cell r="F36">
            <v>8.1</v>
          </cell>
          <cell r="G36">
            <v>8244</v>
          </cell>
        </row>
        <row r="37">
          <cell r="B37" t="str">
            <v>0000003481</v>
          </cell>
          <cell r="C37" t="str">
            <v>LeBallon Rouge De Hamilton</v>
          </cell>
          <cell r="D37" t="str">
            <v>Single</v>
          </cell>
          <cell r="E37" t="str">
            <v>NP</v>
          </cell>
          <cell r="F37">
            <v>11.58</v>
          </cell>
          <cell r="G37">
            <v>11784</v>
          </cell>
        </row>
        <row r="38">
          <cell r="B38" t="str">
            <v>0000026042</v>
          </cell>
          <cell r="C38" t="str">
            <v>Little Learning House Fennell</v>
          </cell>
          <cell r="D38" t="str">
            <v>Multi</v>
          </cell>
          <cell r="E38" t="str">
            <v>Com</v>
          </cell>
          <cell r="F38">
            <v>12.879999999999999</v>
          </cell>
          <cell r="G38">
            <v>12096</v>
          </cell>
        </row>
        <row r="39">
          <cell r="B39" t="str">
            <v>0000003559</v>
          </cell>
          <cell r="C39" t="str">
            <v>Little Mountaineers</v>
          </cell>
          <cell r="D39" t="str">
            <v>Single</v>
          </cell>
          <cell r="E39" t="str">
            <v>NP</v>
          </cell>
          <cell r="F39">
            <v>0.73</v>
          </cell>
          <cell r="G39">
            <v>776</v>
          </cell>
        </row>
        <row r="40">
          <cell r="B40" t="str">
            <v>0000003560</v>
          </cell>
          <cell r="C40" t="str">
            <v>Little Peoples Day Care</v>
          </cell>
          <cell r="D40" t="str">
            <v>Single</v>
          </cell>
          <cell r="E40" t="str">
            <v>NP</v>
          </cell>
          <cell r="F40">
            <v>31.99</v>
          </cell>
          <cell r="G40">
            <v>29484</v>
          </cell>
        </row>
        <row r="41">
          <cell r="B41" t="str">
            <v>0000003609</v>
          </cell>
          <cell r="C41" t="str">
            <v>Lucky Day Nursery Inc</v>
          </cell>
          <cell r="D41" t="str">
            <v>Single</v>
          </cell>
          <cell r="E41" t="str">
            <v>Com</v>
          </cell>
          <cell r="F41">
            <v>8.25</v>
          </cell>
          <cell r="G41">
            <v>7704</v>
          </cell>
        </row>
        <row r="42">
          <cell r="B42" t="str">
            <v>0000003852</v>
          </cell>
          <cell r="C42" t="str">
            <v>McMaster Children's Centre Inc</v>
          </cell>
          <cell r="D42" t="str">
            <v>Single</v>
          </cell>
          <cell r="E42" t="str">
            <v>NP</v>
          </cell>
          <cell r="F42">
            <v>14</v>
          </cell>
          <cell r="G42">
            <v>13284</v>
          </cell>
        </row>
        <row r="43">
          <cell r="B43" t="str">
            <v>0000003856</v>
          </cell>
          <cell r="C43" t="str">
            <v>McMaster Students Union Incorporated</v>
          </cell>
          <cell r="D43" t="str">
            <v>Single</v>
          </cell>
          <cell r="E43" t="str">
            <v>NP</v>
          </cell>
          <cell r="F43">
            <v>9.32</v>
          </cell>
          <cell r="G43">
            <v>7440</v>
          </cell>
        </row>
        <row r="44">
          <cell r="B44" t="str">
            <v>0000053769</v>
          </cell>
          <cell r="C44" t="str">
            <v>Meadowlands Preschool Inc.</v>
          </cell>
          <cell r="D44" t="str">
            <v>Single</v>
          </cell>
          <cell r="E44" t="str">
            <v>Com</v>
          </cell>
          <cell r="F44">
            <v>20</v>
          </cell>
          <cell r="G44">
            <v>18072</v>
          </cell>
        </row>
        <row r="45">
          <cell r="B45" t="str">
            <v>0000004010</v>
          </cell>
          <cell r="C45" t="str">
            <v>Mother Goose Coop Preschool Inc</v>
          </cell>
          <cell r="D45" t="str">
            <v>Single</v>
          </cell>
          <cell r="E45" t="str">
            <v>NP</v>
          </cell>
          <cell r="F45">
            <v>0.63</v>
          </cell>
          <cell r="G45">
            <v>670</v>
          </cell>
        </row>
        <row r="46">
          <cell r="B46" t="str">
            <v>0000004019</v>
          </cell>
          <cell r="C46" t="str">
            <v>Mountain Nursery School</v>
          </cell>
          <cell r="D46" t="str">
            <v>Single</v>
          </cell>
          <cell r="E46" t="str">
            <v>Com</v>
          </cell>
          <cell r="F46">
            <v>5.5</v>
          </cell>
          <cell r="G46">
            <v>4248</v>
          </cell>
        </row>
        <row r="47">
          <cell r="B47" t="str">
            <v>0000004137</v>
          </cell>
          <cell r="C47" t="str">
            <v>Mt Hamilton Baptist Day Care Centre</v>
          </cell>
          <cell r="D47" t="str">
            <v>Multi</v>
          </cell>
          <cell r="E47" t="str">
            <v>NP</v>
          </cell>
          <cell r="F47">
            <v>28.86</v>
          </cell>
          <cell r="G47">
            <v>28416</v>
          </cell>
        </row>
        <row r="48">
          <cell r="B48" t="str">
            <v>0000062723</v>
          </cell>
          <cell r="C48" t="str">
            <v>Niwasa Early Learning and Care Centre</v>
          </cell>
          <cell r="D48" t="str">
            <v>Single</v>
          </cell>
          <cell r="E48" t="str">
            <v>NP</v>
          </cell>
          <cell r="F48">
            <v>4.0199999999999996</v>
          </cell>
          <cell r="G48">
            <v>3324</v>
          </cell>
        </row>
        <row r="49">
          <cell r="B49" t="str">
            <v>NHS</v>
          </cell>
          <cell r="C49" t="str">
            <v>Niwasa Head Start</v>
          </cell>
          <cell r="D49" t="str">
            <v>Single</v>
          </cell>
          <cell r="E49" t="str">
            <v>NP</v>
          </cell>
          <cell r="F49">
            <v>0</v>
          </cell>
          <cell r="G49">
            <v>6356</v>
          </cell>
        </row>
        <row r="50">
          <cell r="B50" t="str">
            <v>0000004258</v>
          </cell>
          <cell r="C50" t="str">
            <v>Noah's Ark Children's Centre</v>
          </cell>
          <cell r="D50" t="str">
            <v>Single</v>
          </cell>
          <cell r="E50" t="str">
            <v>NP</v>
          </cell>
          <cell r="F50">
            <v>10.73</v>
          </cell>
          <cell r="G50">
            <v>9144</v>
          </cell>
        </row>
        <row r="51">
          <cell r="B51" t="str">
            <v>0000006043</v>
          </cell>
          <cell r="C51" t="str">
            <v>Paradise Corner Children's Centre</v>
          </cell>
          <cell r="D51" t="str">
            <v>Single</v>
          </cell>
          <cell r="E51" t="str">
            <v>Com</v>
          </cell>
          <cell r="F51">
            <v>22.78</v>
          </cell>
          <cell r="G51">
            <v>23148</v>
          </cell>
        </row>
        <row r="52">
          <cell r="B52" t="str">
            <v>0000004505</v>
          </cell>
          <cell r="C52" t="str">
            <v>Paramount Family Centre</v>
          </cell>
          <cell r="D52" t="str">
            <v>Single</v>
          </cell>
          <cell r="E52" t="str">
            <v>NP</v>
          </cell>
          <cell r="F52">
            <v>13.34</v>
          </cell>
          <cell r="G52">
            <v>12060</v>
          </cell>
        </row>
        <row r="53">
          <cell r="B53" t="str">
            <v>0000075862</v>
          </cell>
          <cell r="C53" t="str">
            <v>Peekaboo Group Child Care Inc</v>
          </cell>
          <cell r="D53" t="str">
            <v>Multi</v>
          </cell>
          <cell r="E53" t="str">
            <v>Com</v>
          </cell>
          <cell r="F53">
            <v>29</v>
          </cell>
          <cell r="G53">
            <v>27636</v>
          </cell>
        </row>
        <row r="54">
          <cell r="B54" t="str">
            <v>0000007091</v>
          </cell>
          <cell r="C54" t="str">
            <v>Peter Pan Co-op Preschool of Hamilton</v>
          </cell>
          <cell r="D54" t="str">
            <v>Single</v>
          </cell>
          <cell r="E54" t="str">
            <v>NP</v>
          </cell>
          <cell r="F54">
            <v>0.94</v>
          </cell>
          <cell r="G54">
            <v>893</v>
          </cell>
        </row>
        <row r="55">
          <cell r="B55" t="str">
            <v>0000004620</v>
          </cell>
          <cell r="C55" t="str">
            <v>Pied Piper Co-op Preschool of Hamilton Inc</v>
          </cell>
          <cell r="D55" t="str">
            <v>Single</v>
          </cell>
          <cell r="E55" t="str">
            <v>NP</v>
          </cell>
          <cell r="F55">
            <v>0.52</v>
          </cell>
          <cell r="G55">
            <v>553</v>
          </cell>
        </row>
        <row r="56">
          <cell r="B56" t="str">
            <v>Journal</v>
          </cell>
          <cell r="C56" t="str">
            <v>Red Hill Family Centre</v>
          </cell>
          <cell r="D56" t="str">
            <v>Single</v>
          </cell>
          <cell r="E56" t="str">
            <v>NP</v>
          </cell>
          <cell r="F56">
            <v>0</v>
          </cell>
          <cell r="G56">
            <v>0</v>
          </cell>
        </row>
        <row r="57">
          <cell r="B57" t="str">
            <v>0000010875</v>
          </cell>
          <cell r="C57" t="str">
            <v>Redeemer University College</v>
          </cell>
          <cell r="D57" t="str">
            <v>Single</v>
          </cell>
          <cell r="E57" t="str">
            <v>NP</v>
          </cell>
          <cell r="F57">
            <v>5.6</v>
          </cell>
          <cell r="G57">
            <v>5136</v>
          </cell>
        </row>
        <row r="58">
          <cell r="B58" t="str">
            <v>0000005253</v>
          </cell>
          <cell r="C58" t="str">
            <v>St James Co-op  Nursery School of Dundas</v>
          </cell>
          <cell r="D58" t="str">
            <v>Single</v>
          </cell>
          <cell r="E58" t="str">
            <v>NP</v>
          </cell>
          <cell r="F58">
            <v>1.1499999999999999</v>
          </cell>
          <cell r="G58">
            <v>1116</v>
          </cell>
        </row>
        <row r="59">
          <cell r="B59" t="str">
            <v>0000076745</v>
          </cell>
          <cell r="C59" t="str">
            <v>St Joachim Children's Centre of Ancaster Inc</v>
          </cell>
          <cell r="D59" t="str">
            <v>Single</v>
          </cell>
          <cell r="E59" t="str">
            <v>NP</v>
          </cell>
          <cell r="F59">
            <v>12.5</v>
          </cell>
          <cell r="G59">
            <v>12756</v>
          </cell>
        </row>
        <row r="60">
          <cell r="B60" t="str">
            <v>0000005260</v>
          </cell>
          <cell r="C60" t="str">
            <v>St Mark's Co-op Preschool Inc</v>
          </cell>
          <cell r="D60" t="str">
            <v>Single</v>
          </cell>
          <cell r="E60" t="str">
            <v>NP</v>
          </cell>
          <cell r="F60">
            <v>0.1</v>
          </cell>
          <cell r="G60">
            <v>106</v>
          </cell>
        </row>
        <row r="61">
          <cell r="B61" t="str">
            <v>0000005244</v>
          </cell>
          <cell r="C61" t="str">
            <v>St Matthew's Children's Centre</v>
          </cell>
          <cell r="D61" t="str">
            <v>Single</v>
          </cell>
          <cell r="E61" t="str">
            <v>NP</v>
          </cell>
          <cell r="F61">
            <v>10</v>
          </cell>
          <cell r="G61">
            <v>6382</v>
          </cell>
        </row>
        <row r="62">
          <cell r="B62" t="str">
            <v>ECSIS</v>
          </cell>
          <cell r="C62" t="str">
            <v>St Matthew's Children's Centre</v>
          </cell>
          <cell r="D62" t="str">
            <v>Agency</v>
          </cell>
          <cell r="E62" t="str">
            <v>NP</v>
          </cell>
          <cell r="F62">
            <v>41.5</v>
          </cell>
          <cell r="G62">
            <v>44114</v>
          </cell>
        </row>
        <row r="63">
          <cell r="B63" t="str">
            <v>0000005248</v>
          </cell>
          <cell r="C63" t="str">
            <v>St Peter's Children's Day Care Centre of Hamiton</v>
          </cell>
          <cell r="D63" t="str">
            <v>Single</v>
          </cell>
          <cell r="E63" t="str">
            <v>NP</v>
          </cell>
          <cell r="F63">
            <v>10.49</v>
          </cell>
          <cell r="G63">
            <v>10356</v>
          </cell>
        </row>
        <row r="64">
          <cell r="B64" t="str">
            <v>0000032082</v>
          </cell>
          <cell r="C64" t="str">
            <v>St. Martin's Manor Early Learning Centre</v>
          </cell>
          <cell r="D64" t="str">
            <v>Single</v>
          </cell>
          <cell r="E64" t="str">
            <v>NP</v>
          </cell>
          <cell r="F64">
            <v>9.5299999999999994</v>
          </cell>
          <cell r="G64">
            <v>9180</v>
          </cell>
        </row>
        <row r="65">
          <cell r="B65" t="str">
            <v>0000005306</v>
          </cell>
          <cell r="C65" t="str">
            <v>Stoney Creek Co-op Preschool Inc</v>
          </cell>
          <cell r="D65" t="str">
            <v>Single</v>
          </cell>
          <cell r="E65" t="str">
            <v>NP</v>
          </cell>
          <cell r="F65">
            <v>0.42</v>
          </cell>
          <cell r="G65">
            <v>446</v>
          </cell>
        </row>
        <row r="66">
          <cell r="B66" t="str">
            <v>0000005933</v>
          </cell>
          <cell r="C66" t="str">
            <v>Sunny Days Nursery</v>
          </cell>
          <cell r="D66" t="str">
            <v>Single</v>
          </cell>
          <cell r="E66" t="str">
            <v>Com</v>
          </cell>
          <cell r="F66">
            <v>3</v>
          </cell>
          <cell r="G66">
            <v>2124</v>
          </cell>
        </row>
        <row r="67">
          <cell r="B67" t="str">
            <v>0000005338</v>
          </cell>
          <cell r="C67" t="str">
            <v>Sunshine &amp; Rainbows Christian Day Care Ctr</v>
          </cell>
          <cell r="D67" t="str">
            <v>Single</v>
          </cell>
          <cell r="E67" t="str">
            <v>Com</v>
          </cell>
          <cell r="F67">
            <v>8.75</v>
          </cell>
          <cell r="G67">
            <v>7440</v>
          </cell>
        </row>
        <row r="68">
          <cell r="B68" t="str">
            <v>0000069835</v>
          </cell>
          <cell r="C68" t="str">
            <v>Sunshine Daycare</v>
          </cell>
          <cell r="D68" t="str">
            <v>Single</v>
          </cell>
          <cell r="E68" t="str">
            <v>Com</v>
          </cell>
          <cell r="F68">
            <v>8.17</v>
          </cell>
          <cell r="G68">
            <v>7620</v>
          </cell>
        </row>
        <row r="69">
          <cell r="B69" t="str">
            <v>0000005387</v>
          </cell>
          <cell r="C69" t="str">
            <v>Tapawingo Day Care</v>
          </cell>
          <cell r="D69" t="str">
            <v>Single</v>
          </cell>
          <cell r="E69" t="str">
            <v>NP</v>
          </cell>
          <cell r="F69">
            <v>13.37</v>
          </cell>
          <cell r="G69">
            <v>13152</v>
          </cell>
        </row>
        <row r="70">
          <cell r="B70" t="str">
            <v>0000007069</v>
          </cell>
          <cell r="C70" t="str">
            <v>Temple Playhouse</v>
          </cell>
          <cell r="D70" t="str">
            <v>Single</v>
          </cell>
          <cell r="E70" t="str">
            <v>Com</v>
          </cell>
          <cell r="F70">
            <v>10.84</v>
          </cell>
          <cell r="G70">
            <v>7668</v>
          </cell>
        </row>
        <row r="71">
          <cell r="B71" t="str">
            <v>0000040311</v>
          </cell>
          <cell r="C71" t="str">
            <v>The Millgrove Children's Centre</v>
          </cell>
          <cell r="D71" t="str">
            <v>Multi</v>
          </cell>
          <cell r="E71" t="str">
            <v>Com</v>
          </cell>
          <cell r="F71">
            <v>18.91</v>
          </cell>
          <cell r="G71">
            <v>19308</v>
          </cell>
        </row>
        <row r="72">
          <cell r="B72" t="str">
            <v>0000005127</v>
          </cell>
          <cell r="C72" t="str">
            <v>Today's Family</v>
          </cell>
          <cell r="D72" t="str">
            <v>Multi</v>
          </cell>
          <cell r="E72" t="str">
            <v>NP</v>
          </cell>
          <cell r="F72">
            <v>85.63</v>
          </cell>
          <cell r="G72">
            <v>200226.68</v>
          </cell>
        </row>
        <row r="73">
          <cell r="B73" t="str">
            <v>0000006038</v>
          </cell>
          <cell r="C73" t="str">
            <v>Umbrella Family &amp; Child Centre of Hamilton</v>
          </cell>
          <cell r="D73" t="str">
            <v>Multi</v>
          </cell>
          <cell r="E73" t="str">
            <v>NP</v>
          </cell>
          <cell r="F73">
            <v>108.61999999999999</v>
          </cell>
          <cell r="G73">
            <v>105636</v>
          </cell>
        </row>
        <row r="74">
          <cell r="B74" t="str">
            <v>0000006067</v>
          </cell>
          <cell r="C74" t="str">
            <v>Village Children's Centre of Waterdown</v>
          </cell>
          <cell r="D74" t="str">
            <v>Single</v>
          </cell>
          <cell r="E74" t="str">
            <v>NP</v>
          </cell>
          <cell r="F74">
            <v>13.76</v>
          </cell>
          <cell r="G74">
            <v>12504</v>
          </cell>
        </row>
        <row r="75">
          <cell r="B75" t="str">
            <v>0000005514</v>
          </cell>
          <cell r="C75" t="str">
            <v>Village Treehouse Childcare Inc.</v>
          </cell>
          <cell r="D75" t="str">
            <v>Single</v>
          </cell>
          <cell r="E75" t="str">
            <v>Com</v>
          </cell>
          <cell r="F75">
            <v>9.5</v>
          </cell>
          <cell r="G75">
            <v>9036</v>
          </cell>
        </row>
        <row r="76">
          <cell r="B76" t="str">
            <v>0000005730</v>
          </cell>
          <cell r="C76" t="str">
            <v>Waterdown District Children's Centre</v>
          </cell>
          <cell r="D76" t="str">
            <v>Multi</v>
          </cell>
          <cell r="E76" t="str">
            <v>NP</v>
          </cell>
          <cell r="F76">
            <v>21.83</v>
          </cell>
          <cell r="G76">
            <v>22140</v>
          </cell>
        </row>
        <row r="77">
          <cell r="B77" t="str">
            <v>0000083682</v>
          </cell>
          <cell r="C77" t="str">
            <v>Way to Learn Daycare</v>
          </cell>
          <cell r="D77" t="str">
            <v>Single</v>
          </cell>
          <cell r="E77" t="str">
            <v>Com</v>
          </cell>
          <cell r="F77">
            <v>6</v>
          </cell>
          <cell r="G77">
            <v>5316</v>
          </cell>
        </row>
        <row r="78">
          <cell r="B78" t="str">
            <v>0000005764</v>
          </cell>
          <cell r="C78" t="str">
            <v>Wesley Urban Ministries Inc</v>
          </cell>
          <cell r="D78" t="str">
            <v>Multi</v>
          </cell>
          <cell r="E78" t="str">
            <v>NP</v>
          </cell>
          <cell r="F78">
            <v>4.9800000000000004</v>
          </cell>
          <cell r="G78">
            <v>5160</v>
          </cell>
        </row>
        <row r="79">
          <cell r="B79" t="str">
            <v>0000033910</v>
          </cell>
          <cell r="C79" t="str">
            <v>Westdale Children's School</v>
          </cell>
          <cell r="D79" t="str">
            <v>Single</v>
          </cell>
          <cell r="E79" t="str">
            <v>NP</v>
          </cell>
          <cell r="F79">
            <v>0.97</v>
          </cell>
          <cell r="G79">
            <v>893</v>
          </cell>
        </row>
        <row r="80">
          <cell r="B80" t="str">
            <v>0000005772</v>
          </cell>
          <cell r="C80" t="str">
            <v>Westdale Co-op Preschool</v>
          </cell>
          <cell r="D80" t="str">
            <v>Single</v>
          </cell>
          <cell r="E80" t="str">
            <v>NP</v>
          </cell>
          <cell r="F80">
            <v>0.42</v>
          </cell>
          <cell r="G80">
            <v>446</v>
          </cell>
        </row>
        <row r="81">
          <cell r="B81" t="str">
            <v>0000005816</v>
          </cell>
          <cell r="C81" t="str">
            <v>Winona Children's Centre</v>
          </cell>
          <cell r="D81" t="str">
            <v>Single</v>
          </cell>
          <cell r="E81" t="str">
            <v>Com</v>
          </cell>
          <cell r="F81">
            <v>11.06</v>
          </cell>
          <cell r="G81">
            <v>10896</v>
          </cell>
        </row>
        <row r="82">
          <cell r="B82" t="str">
            <v>0000002699</v>
          </cell>
          <cell r="C82" t="str">
            <v>YMCA Day Care Centres</v>
          </cell>
          <cell r="D82" t="str">
            <v>Multi</v>
          </cell>
          <cell r="E82" t="str">
            <v>NP</v>
          </cell>
          <cell r="F82">
            <v>104.15</v>
          </cell>
          <cell r="G82">
            <v>106464</v>
          </cell>
        </row>
        <row r="83">
          <cell r="B83" t="str">
            <v>0000007346</v>
          </cell>
          <cell r="C83" t="str">
            <v>YWCA Daycares</v>
          </cell>
          <cell r="D83" t="str">
            <v>Multi</v>
          </cell>
          <cell r="E83" t="str">
            <v>NP</v>
          </cell>
          <cell r="F83">
            <v>27.810000000000002</v>
          </cell>
          <cell r="G83">
            <v>23016</v>
          </cell>
        </row>
      </sheetData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ed_Capacity_Hamilton"/>
      <sheetName val="Lic Cap with SC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NOV 2015"/>
      <sheetName val="In Year Increase"/>
      <sheetName val="Impact SP"/>
      <sheetName val="2015"/>
      <sheetName val="ORIGINAL INPUT"/>
      <sheetName val="St.Matts"/>
      <sheetName val="HO"/>
      <sheetName val="sites"/>
    </sheetNames>
    <sheetDataSet>
      <sheetData sheetId="0"/>
      <sheetData sheetId="1">
        <row r="7">
          <cell r="A7" t="str">
            <v>Head Office</v>
          </cell>
          <cell r="B7" t="str">
            <v>2015 WS, WI, INPUT</v>
          </cell>
          <cell r="C7" t="str">
            <v>2015 Increase to Wage Subsidy</v>
          </cell>
        </row>
        <row r="8">
          <cell r="A8" t="str">
            <v>Ancaster Little Gems Children's Centre</v>
          </cell>
          <cell r="B8">
            <v>149033</v>
          </cell>
          <cell r="C8">
            <v>6055</v>
          </cell>
        </row>
        <row r="9">
          <cell r="A9" t="str">
            <v>Ancaster Small Fry Co-op Preschool</v>
          </cell>
          <cell r="B9">
            <v>15827</v>
          </cell>
          <cell r="C9">
            <v>0</v>
          </cell>
        </row>
        <row r="10">
          <cell r="A10" t="str">
            <v>Austin Academy "For Early Learners"</v>
          </cell>
          <cell r="B10">
            <v>13620</v>
          </cell>
          <cell r="C10">
            <v>0</v>
          </cell>
        </row>
        <row r="11">
          <cell r="A11" t="str">
            <v>Awesome Beginnings Co-op Nursery School Inc</v>
          </cell>
          <cell r="B11">
            <v>11066</v>
          </cell>
          <cell r="C11">
            <v>0</v>
          </cell>
        </row>
        <row r="12">
          <cell r="A12" t="str">
            <v>Benjamin Bunny Nursery School</v>
          </cell>
          <cell r="B12">
            <v>19795</v>
          </cell>
          <cell r="C12">
            <v>0</v>
          </cell>
        </row>
        <row r="13">
          <cell r="A13" t="str">
            <v>Birch Avenue Child Care Centre</v>
          </cell>
          <cell r="B13">
            <v>38031</v>
          </cell>
          <cell r="C13">
            <v>37228</v>
          </cell>
        </row>
        <row r="14">
          <cell r="A14" t="str">
            <v>Blossoms Child Care Centre Inc.</v>
          </cell>
          <cell r="B14">
            <v>74022</v>
          </cell>
          <cell r="C14">
            <v>0</v>
          </cell>
        </row>
        <row r="15">
          <cell r="A15" t="str">
            <v>Central Day Care</v>
          </cell>
          <cell r="B15">
            <v>140586</v>
          </cell>
          <cell r="C15">
            <v>0</v>
          </cell>
        </row>
        <row r="16">
          <cell r="A16" t="str">
            <v>Childventures Early Learning Academy</v>
          </cell>
          <cell r="B16">
            <v>179994</v>
          </cell>
          <cell r="C16">
            <v>8028</v>
          </cell>
        </row>
        <row r="17">
          <cell r="A17" t="str">
            <v>Cudley Corner Child Care Centre Inc</v>
          </cell>
          <cell r="B17">
            <v>64410</v>
          </cell>
          <cell r="C17">
            <v>26597</v>
          </cell>
        </row>
        <row r="18">
          <cell r="A18" t="str">
            <v>Daycare on Delaware</v>
          </cell>
          <cell r="B18">
            <v>39096</v>
          </cell>
          <cell r="C18">
            <v>1282</v>
          </cell>
        </row>
        <row r="19">
          <cell r="A19" t="str">
            <v>Dundas Valley Montessori School</v>
          </cell>
          <cell r="B19">
            <v>88023</v>
          </cell>
          <cell r="C19">
            <v>872</v>
          </cell>
        </row>
        <row r="20">
          <cell r="A20" t="str">
            <v>Early Scholars Preschool</v>
          </cell>
          <cell r="B20">
            <v>0</v>
          </cell>
          <cell r="C20">
            <v>0</v>
          </cell>
        </row>
        <row r="21">
          <cell r="A21" t="str">
            <v>Fan-Tastic Scholars Child Learning Centre</v>
          </cell>
          <cell r="B21">
            <v>48318</v>
          </cell>
          <cell r="C21">
            <v>26346</v>
          </cell>
        </row>
        <row r="22">
          <cell r="A22" t="str">
            <v>Farmers Dell Cooperative Preschool of Glanbrook</v>
          </cell>
          <cell r="B22">
            <v>9427</v>
          </cell>
          <cell r="C22">
            <v>0</v>
          </cell>
        </row>
        <row r="23">
          <cell r="A23" t="str">
            <v>First Class Children's Centre</v>
          </cell>
          <cell r="B23">
            <v>331200</v>
          </cell>
          <cell r="C23">
            <v>28725</v>
          </cell>
        </row>
        <row r="24">
          <cell r="A24" t="str">
            <v>Galbraith Day Care Services Inc</v>
          </cell>
          <cell r="B24">
            <v>153828</v>
          </cell>
          <cell r="C24">
            <v>0</v>
          </cell>
        </row>
        <row r="25">
          <cell r="A25" t="str">
            <v>Garside Day Care Centre</v>
          </cell>
          <cell r="B25">
            <v>85520</v>
          </cell>
          <cell r="C25">
            <v>0</v>
          </cell>
        </row>
        <row r="26">
          <cell r="A26" t="str">
            <v>Golfwood Day Care Service Inc</v>
          </cell>
          <cell r="B26">
            <v>226044</v>
          </cell>
          <cell r="C26">
            <v>0</v>
          </cell>
        </row>
        <row r="27">
          <cell r="A27" t="str">
            <v>Hamilton Early Learning Centre</v>
          </cell>
          <cell r="B27">
            <v>88098</v>
          </cell>
          <cell r="C27">
            <v>0</v>
          </cell>
        </row>
        <row r="28">
          <cell r="A28" t="str">
            <v>Hamilton East Kiwanis Boys &amp; Girls Club</v>
          </cell>
          <cell r="B28">
            <v>153855</v>
          </cell>
          <cell r="C28">
            <v>33061</v>
          </cell>
        </row>
        <row r="29">
          <cell r="A29" t="str">
            <v>Hamilton-Wentworth Catholic Child Care Centres Inc</v>
          </cell>
          <cell r="B29">
            <v>1487536</v>
          </cell>
          <cell r="C29">
            <v>116508</v>
          </cell>
        </row>
        <row r="30">
          <cell r="A30" t="str">
            <v>Heritage Green Child Care Inc</v>
          </cell>
          <cell r="B30">
            <v>94883</v>
          </cell>
          <cell r="C30">
            <v>14558</v>
          </cell>
        </row>
        <row r="31">
          <cell r="A31" t="str">
            <v>Imagineer’s Early Learning Centre</v>
          </cell>
          <cell r="B31">
            <v>72114</v>
          </cell>
          <cell r="C31">
            <v>0</v>
          </cell>
        </row>
        <row r="32">
          <cell r="A32" t="str">
            <v>Infant Jesus Kindergarten</v>
          </cell>
          <cell r="B32">
            <v>166315</v>
          </cell>
          <cell r="C32">
            <v>18574</v>
          </cell>
        </row>
        <row r="33">
          <cell r="A33" t="str">
            <v>Jacks &amp; Jills Co-op Preschool of Ancaster Inc</v>
          </cell>
          <cell r="B33">
            <v>9357</v>
          </cell>
          <cell r="C33">
            <v>0</v>
          </cell>
        </row>
        <row r="34">
          <cell r="A34" t="str">
            <v>Jamesville Children's Day Care Centre</v>
          </cell>
          <cell r="B34">
            <v>157979</v>
          </cell>
          <cell r="C34">
            <v>0</v>
          </cell>
        </row>
        <row r="35">
          <cell r="A35" t="str">
            <v>Kids and Company Ltd.</v>
          </cell>
          <cell r="B35">
            <v>0</v>
          </cell>
          <cell r="C35">
            <v>124902</v>
          </cell>
        </row>
        <row r="36">
          <cell r="A36" t="str">
            <v>Kinderseeds</v>
          </cell>
          <cell r="B36">
            <v>18299</v>
          </cell>
          <cell r="C36">
            <v>2396</v>
          </cell>
        </row>
        <row r="37">
          <cell r="A37" t="str">
            <v>Kindertown Child Care Centre</v>
          </cell>
          <cell r="B37">
            <v>147450</v>
          </cell>
          <cell r="C37">
            <v>17501</v>
          </cell>
        </row>
        <row r="38">
          <cell r="A38" t="str">
            <v>LaGarderie Le Petit Navire De Hamilton Inc</v>
          </cell>
          <cell r="B38">
            <v>78096</v>
          </cell>
          <cell r="C38">
            <v>0</v>
          </cell>
        </row>
        <row r="39">
          <cell r="A39" t="str">
            <v>LeBallon Rouge De Hamilton</v>
          </cell>
          <cell r="B39">
            <v>86044</v>
          </cell>
          <cell r="C39">
            <v>4198</v>
          </cell>
        </row>
        <row r="40">
          <cell r="A40" t="str">
            <v>Little Learning House Fennell</v>
          </cell>
          <cell r="B40">
            <v>83934</v>
          </cell>
          <cell r="C40">
            <v>12114</v>
          </cell>
        </row>
        <row r="41">
          <cell r="A41" t="str">
            <v>Little Mountaineers</v>
          </cell>
          <cell r="B41">
            <v>6197</v>
          </cell>
          <cell r="C41">
            <v>0</v>
          </cell>
        </row>
        <row r="42">
          <cell r="A42" t="str">
            <v>Little Peoples Day Care</v>
          </cell>
          <cell r="B42">
            <v>255353</v>
          </cell>
          <cell r="C42">
            <v>42827</v>
          </cell>
        </row>
        <row r="43">
          <cell r="A43" t="str">
            <v>Lucky Day Nursery Inc</v>
          </cell>
          <cell r="B43">
            <v>80382</v>
          </cell>
          <cell r="C43">
            <v>0</v>
          </cell>
        </row>
        <row r="44">
          <cell r="A44" t="str">
            <v>McMaster Children's Centre Inc</v>
          </cell>
          <cell r="B44">
            <v>145128</v>
          </cell>
          <cell r="C44">
            <v>0</v>
          </cell>
        </row>
        <row r="45">
          <cell r="A45" t="str">
            <v>McMaster Students Union Incorporated</v>
          </cell>
          <cell r="B45">
            <v>92472</v>
          </cell>
          <cell r="C45">
            <v>0</v>
          </cell>
        </row>
        <row r="46">
          <cell r="A46" t="str">
            <v>Meadowlands Preschool Inc.</v>
          </cell>
          <cell r="B46">
            <v>179880</v>
          </cell>
          <cell r="C46">
            <v>0</v>
          </cell>
        </row>
        <row r="47">
          <cell r="A47" t="str">
            <v>Mother Goose Coop Preschool Inc</v>
          </cell>
          <cell r="B47">
            <v>6807</v>
          </cell>
          <cell r="C47">
            <v>0</v>
          </cell>
        </row>
        <row r="48">
          <cell r="A48" t="str">
            <v>Mountain Nursery School</v>
          </cell>
          <cell r="B48">
            <v>46968</v>
          </cell>
          <cell r="C48">
            <v>0</v>
          </cell>
        </row>
        <row r="49">
          <cell r="A49" t="str">
            <v>Mt Hamilton Baptist Day Care Centre</v>
          </cell>
          <cell r="B49">
            <v>269326</v>
          </cell>
          <cell r="C49">
            <v>2589</v>
          </cell>
        </row>
        <row r="50">
          <cell r="A50" t="str">
            <v>Niwasa Early Learning and Care Centre</v>
          </cell>
          <cell r="B50">
            <v>34590</v>
          </cell>
          <cell r="C50">
            <v>564</v>
          </cell>
        </row>
        <row r="51">
          <cell r="A51" t="str">
            <v>Niwasa Head Start</v>
          </cell>
          <cell r="B51">
            <v>5956</v>
          </cell>
          <cell r="C51">
            <v>0</v>
          </cell>
        </row>
        <row r="52">
          <cell r="A52" t="str">
            <v>Noah's Ark Children's Centre</v>
          </cell>
          <cell r="B52">
            <v>95661</v>
          </cell>
          <cell r="C52">
            <v>0</v>
          </cell>
        </row>
        <row r="53">
          <cell r="A53" t="str">
            <v>Paradise Corner Children's Centre</v>
          </cell>
          <cell r="B53">
            <v>170325</v>
          </cell>
          <cell r="C53">
            <v>0</v>
          </cell>
        </row>
        <row r="54">
          <cell r="A54" t="str">
            <v>Paramount Family Centre</v>
          </cell>
          <cell r="B54">
            <v>133236</v>
          </cell>
          <cell r="C54">
            <v>5345</v>
          </cell>
        </row>
        <row r="55">
          <cell r="A55" t="str">
            <v>Peekaboo Group Child Care Inc</v>
          </cell>
          <cell r="B55">
            <v>220716</v>
          </cell>
          <cell r="C55">
            <v>8831</v>
          </cell>
        </row>
        <row r="56">
          <cell r="A56" t="str">
            <v>Peter Pan Co-op Preschool of Hamilton</v>
          </cell>
          <cell r="B56">
            <v>8937</v>
          </cell>
          <cell r="C56">
            <v>0</v>
          </cell>
        </row>
        <row r="57">
          <cell r="A57" t="str">
            <v>Pied Piper Co-op Preschool of Hamilton Inc</v>
          </cell>
          <cell r="B57">
            <v>9617</v>
          </cell>
          <cell r="C57">
            <v>0</v>
          </cell>
        </row>
        <row r="58">
          <cell r="A58" t="str">
            <v>Red Hill Family Centre</v>
          </cell>
          <cell r="B58">
            <v>83568</v>
          </cell>
          <cell r="C58">
            <v>0</v>
          </cell>
        </row>
        <row r="59">
          <cell r="A59" t="str">
            <v>St James Co-op Nursery School of Dundas</v>
          </cell>
          <cell r="B59">
            <v>14416</v>
          </cell>
          <cell r="C59">
            <v>0</v>
          </cell>
        </row>
        <row r="60">
          <cell r="A60" t="str">
            <v>St Joachim Children's Centre of Ancaster Inc</v>
          </cell>
          <cell r="B60">
            <v>92544</v>
          </cell>
          <cell r="C60">
            <v>14962</v>
          </cell>
        </row>
        <row r="61">
          <cell r="A61" t="str">
            <v>St Mark's Co-op Preschool Inc</v>
          </cell>
          <cell r="B61">
            <v>4450</v>
          </cell>
          <cell r="C61">
            <v>0</v>
          </cell>
        </row>
        <row r="62">
          <cell r="A62" t="str">
            <v>St Matthew's Children's Centre</v>
          </cell>
          <cell r="B62">
            <v>290271</v>
          </cell>
          <cell r="C62">
            <v>15357</v>
          </cell>
        </row>
        <row r="63">
          <cell r="A63" t="str">
            <v>St Peter's Children's Day Care Centre of Hamiton</v>
          </cell>
          <cell r="B63">
            <v>107207</v>
          </cell>
          <cell r="C63">
            <v>0</v>
          </cell>
        </row>
        <row r="64">
          <cell r="A64" t="str">
            <v>St. Martin's Manor Early Learning Centre</v>
          </cell>
          <cell r="B64">
            <v>60934</v>
          </cell>
          <cell r="C64">
            <v>13402</v>
          </cell>
        </row>
        <row r="65">
          <cell r="A65" t="str">
            <v>Stoney Creek Child Care Centre Inc.</v>
          </cell>
          <cell r="B65">
            <v>0</v>
          </cell>
          <cell r="C65">
            <v>153785</v>
          </cell>
        </row>
        <row r="66">
          <cell r="A66" t="str">
            <v>Stoney Creek Co-op Preschool Inc</v>
          </cell>
          <cell r="B66">
            <v>10087</v>
          </cell>
          <cell r="C66">
            <v>0</v>
          </cell>
        </row>
        <row r="67">
          <cell r="A67" t="str">
            <v>Sunshine &amp; Rainbows Christian Day Care Ctr</v>
          </cell>
          <cell r="B67">
            <v>78204</v>
          </cell>
          <cell r="C67">
            <v>0</v>
          </cell>
        </row>
        <row r="68">
          <cell r="A68" t="str">
            <v>Sunshine Daycare</v>
          </cell>
          <cell r="B68">
            <v>60000</v>
          </cell>
          <cell r="C68">
            <v>21322</v>
          </cell>
        </row>
        <row r="69">
          <cell r="A69" t="str">
            <v>Tapawingo Day Care</v>
          </cell>
          <cell r="B69">
            <v>111036</v>
          </cell>
          <cell r="C69">
            <v>0</v>
          </cell>
        </row>
        <row r="70">
          <cell r="A70" t="str">
            <v>Temple Playhouse</v>
          </cell>
          <cell r="B70">
            <v>75733</v>
          </cell>
          <cell r="C70">
            <v>12693</v>
          </cell>
        </row>
        <row r="71">
          <cell r="A71" t="str">
            <v>The Millgrove Children's Centre</v>
          </cell>
          <cell r="B71">
            <v>150636</v>
          </cell>
          <cell r="C71">
            <v>6804</v>
          </cell>
        </row>
        <row r="72">
          <cell r="A72" t="str">
            <v>Today's Family</v>
          </cell>
          <cell r="B72">
            <v>1225923</v>
          </cell>
          <cell r="C72">
            <v>0</v>
          </cell>
        </row>
        <row r="73">
          <cell r="A73" t="str">
            <v>Umbrella Family &amp; Child Centre of Hamilton</v>
          </cell>
          <cell r="B73">
            <v>890863</v>
          </cell>
          <cell r="C73">
            <v>88302</v>
          </cell>
        </row>
        <row r="74">
          <cell r="A74" t="str">
            <v>Village Children's Centre of Waterdown</v>
          </cell>
          <cell r="B74">
            <v>92448</v>
          </cell>
          <cell r="C74">
            <v>1434</v>
          </cell>
        </row>
        <row r="75">
          <cell r="A75" t="str">
            <v>Village Treehouse Childcare Inc.</v>
          </cell>
          <cell r="B75">
            <v>87644</v>
          </cell>
          <cell r="C75">
            <v>945</v>
          </cell>
        </row>
        <row r="76">
          <cell r="A76" t="str">
            <v>Waterdown District Children's Centre</v>
          </cell>
          <cell r="B76">
            <v>152244</v>
          </cell>
          <cell r="C76">
            <v>19396</v>
          </cell>
        </row>
        <row r="77">
          <cell r="A77" t="str">
            <v>Way to Learn Daycare</v>
          </cell>
          <cell r="B77">
            <v>31273</v>
          </cell>
          <cell r="C77">
            <v>21018</v>
          </cell>
        </row>
        <row r="78">
          <cell r="A78" t="str">
            <v>Wesley Urban Ministries Inc</v>
          </cell>
          <cell r="B78">
            <v>59549</v>
          </cell>
          <cell r="C78">
            <v>13503</v>
          </cell>
        </row>
        <row r="79">
          <cell r="A79" t="str">
            <v>Westdale Children's School</v>
          </cell>
          <cell r="B79">
            <v>6227</v>
          </cell>
          <cell r="C79">
            <v>0</v>
          </cell>
        </row>
        <row r="80">
          <cell r="A80" t="str">
            <v>Westdale Co-op Preschool</v>
          </cell>
          <cell r="B80">
            <v>4828</v>
          </cell>
          <cell r="C80">
            <v>0</v>
          </cell>
        </row>
        <row r="81">
          <cell r="A81" t="str">
            <v>Winona Children's Centre</v>
          </cell>
          <cell r="B81">
            <v>100760</v>
          </cell>
          <cell r="C81">
            <v>0</v>
          </cell>
        </row>
        <row r="82">
          <cell r="A82" t="str">
            <v>YMCA Day Care Centres</v>
          </cell>
          <cell r="B82">
            <v>828338</v>
          </cell>
          <cell r="C82">
            <v>221278</v>
          </cell>
        </row>
        <row r="83">
          <cell r="A83" t="str">
            <v>YWCA Daycares</v>
          </cell>
          <cell r="B83">
            <v>196440</v>
          </cell>
          <cell r="C83">
            <v>17744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Sept "/>
      <sheetName val="HO total Revised"/>
      <sheetName val="Budget"/>
      <sheetName val="HO Wages &amp; SP"/>
      <sheetName val="HO Wages"/>
      <sheetName val="SP Orig"/>
      <sheetName val="SP Revised"/>
      <sheetName val="SP increases"/>
      <sheetName val="Op Review"/>
      <sheetName val="Mitigation"/>
      <sheetName val="raw R113"/>
      <sheetName val="R113 sites"/>
      <sheetName val="HO FTE"/>
      <sheetName val="Site Summary"/>
      <sheetName val="PayE"/>
      <sheetName val="Sheet1"/>
      <sheetName val="scenario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Head office</v>
          </cell>
          <cell r="B4" t="str">
            <v>GOG Approved</v>
          </cell>
          <cell r="C4" t="str">
            <v>Operating Points</v>
          </cell>
          <cell r="D4" t="str">
            <v>Total SP Points</v>
          </cell>
          <cell r="E4" t="str">
            <v>System Priority Funding Approved</v>
          </cell>
          <cell r="F4" t="str">
            <v>up to 1K</v>
          </cell>
          <cell r="G4" t="str">
            <v>1-15K</v>
          </cell>
          <cell r="H4" t="str">
            <v>Over 15K</v>
          </cell>
          <cell r="I4" t="str">
            <v>Total SP Points</v>
          </cell>
          <cell r="J4" t="str">
            <v>System Priority Funding Calculation</v>
          </cell>
        </row>
        <row r="5">
          <cell r="A5" t="str">
            <v>Early Scholars Preschool</v>
          </cell>
          <cell r="B5">
            <v>77940</v>
          </cell>
          <cell r="C5">
            <v>0</v>
          </cell>
          <cell r="D5">
            <v>9794</v>
          </cell>
          <cell r="E5">
            <v>13672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 t="str">
            <v>Awesome Beginnings Co-op Nursery School Inc</v>
          </cell>
          <cell r="B6">
            <v>10800</v>
          </cell>
          <cell r="C6">
            <v>360</v>
          </cell>
          <cell r="D6">
            <v>1800</v>
          </cell>
          <cell r="E6">
            <v>2513</v>
          </cell>
          <cell r="F6">
            <v>1800</v>
          </cell>
          <cell r="G6">
            <v>0</v>
          </cell>
          <cell r="H6">
            <v>0</v>
          </cell>
          <cell r="I6">
            <v>1800</v>
          </cell>
          <cell r="J6">
            <v>2513</v>
          </cell>
        </row>
        <row r="7">
          <cell r="A7" t="str">
            <v>Dundas Valley Co-operative Preschool Inc.</v>
          </cell>
          <cell r="B7">
            <v>10800</v>
          </cell>
          <cell r="C7">
            <v>360</v>
          </cell>
          <cell r="D7">
            <v>1800</v>
          </cell>
          <cell r="E7">
            <v>2513</v>
          </cell>
          <cell r="F7">
            <v>1800</v>
          </cell>
          <cell r="G7">
            <v>0</v>
          </cell>
          <cell r="H7">
            <v>0</v>
          </cell>
          <cell r="I7">
            <v>1800</v>
          </cell>
          <cell r="J7">
            <v>2513</v>
          </cell>
        </row>
        <row r="8">
          <cell r="A8" t="str">
            <v>Farmers Dell Cooperative Preschool of Glanbrook</v>
          </cell>
          <cell r="B8">
            <v>10800</v>
          </cell>
          <cell r="C8">
            <v>360</v>
          </cell>
          <cell r="D8">
            <v>1800</v>
          </cell>
          <cell r="E8">
            <v>2513</v>
          </cell>
          <cell r="F8">
            <v>1800</v>
          </cell>
          <cell r="G8">
            <v>0</v>
          </cell>
          <cell r="H8">
            <v>0</v>
          </cell>
          <cell r="I8">
            <v>1800</v>
          </cell>
          <cell r="J8">
            <v>2513</v>
          </cell>
        </row>
        <row r="9">
          <cell r="A9" t="str">
            <v>Jacks &amp; Jills Co-op Preschool of Ancaster Inc</v>
          </cell>
          <cell r="B9">
            <v>10800</v>
          </cell>
          <cell r="C9">
            <v>360</v>
          </cell>
          <cell r="D9">
            <v>1800</v>
          </cell>
          <cell r="E9">
            <v>2513</v>
          </cell>
          <cell r="F9">
            <v>1800</v>
          </cell>
          <cell r="G9">
            <v>0</v>
          </cell>
          <cell r="H9">
            <v>0</v>
          </cell>
          <cell r="I9">
            <v>1800</v>
          </cell>
          <cell r="J9">
            <v>2513</v>
          </cell>
        </row>
        <row r="10">
          <cell r="A10" t="str">
            <v>Mother Goose Coop Preschool Inc</v>
          </cell>
          <cell r="B10">
            <v>10800</v>
          </cell>
          <cell r="C10">
            <v>360</v>
          </cell>
          <cell r="D10">
            <v>1800</v>
          </cell>
          <cell r="E10">
            <v>2513</v>
          </cell>
          <cell r="F10">
            <v>1800</v>
          </cell>
          <cell r="G10">
            <v>0</v>
          </cell>
          <cell r="H10">
            <v>0</v>
          </cell>
          <cell r="I10">
            <v>1800</v>
          </cell>
          <cell r="J10">
            <v>2513</v>
          </cell>
        </row>
        <row r="11">
          <cell r="A11" t="str">
            <v>Stoney Creek Co-op Preschool Inc</v>
          </cell>
          <cell r="B11">
            <v>10800</v>
          </cell>
          <cell r="C11">
            <v>360</v>
          </cell>
          <cell r="D11">
            <v>1800</v>
          </cell>
          <cell r="E11">
            <v>2513</v>
          </cell>
          <cell r="F11">
            <v>1800</v>
          </cell>
          <cell r="G11">
            <v>0</v>
          </cell>
          <cell r="H11">
            <v>0</v>
          </cell>
          <cell r="I11">
            <v>1800</v>
          </cell>
          <cell r="J11">
            <v>2513</v>
          </cell>
        </row>
        <row r="12">
          <cell r="A12" t="str">
            <v>Westdale Children's School</v>
          </cell>
          <cell r="B12">
            <v>10800</v>
          </cell>
          <cell r="C12">
            <v>360</v>
          </cell>
          <cell r="D12">
            <v>1800</v>
          </cell>
          <cell r="E12">
            <v>2513</v>
          </cell>
          <cell r="F12">
            <v>1800</v>
          </cell>
          <cell r="G12">
            <v>0</v>
          </cell>
          <cell r="H12">
            <v>0</v>
          </cell>
          <cell r="I12">
            <v>1800</v>
          </cell>
          <cell r="J12">
            <v>2513</v>
          </cell>
        </row>
        <row r="13">
          <cell r="A13" t="str">
            <v>Westdale Co-op Preschool</v>
          </cell>
          <cell r="B13">
            <v>10800</v>
          </cell>
          <cell r="C13">
            <v>360</v>
          </cell>
          <cell r="D13">
            <v>1800</v>
          </cell>
          <cell r="E13">
            <v>2513</v>
          </cell>
          <cell r="F13">
            <v>1800</v>
          </cell>
          <cell r="G13">
            <v>0</v>
          </cell>
          <cell r="H13">
            <v>0</v>
          </cell>
          <cell r="I13">
            <v>1800</v>
          </cell>
          <cell r="J13">
            <v>2513</v>
          </cell>
        </row>
        <row r="14">
          <cell r="A14" t="str">
            <v>Benjamin Bunny Nursery School</v>
          </cell>
          <cell r="B14">
            <v>16200</v>
          </cell>
          <cell r="C14">
            <v>540</v>
          </cell>
          <cell r="D14">
            <v>2700</v>
          </cell>
          <cell r="E14">
            <v>3769</v>
          </cell>
          <cell r="F14">
            <v>2700</v>
          </cell>
          <cell r="G14">
            <v>0</v>
          </cell>
          <cell r="H14">
            <v>0</v>
          </cell>
          <cell r="I14">
            <v>2700</v>
          </cell>
          <cell r="J14">
            <v>3769</v>
          </cell>
        </row>
        <row r="15">
          <cell r="A15" t="str">
            <v>St James Co-op  Nursery School of Dundas</v>
          </cell>
          <cell r="B15">
            <v>19507.5</v>
          </cell>
          <cell r="C15">
            <v>650.25</v>
          </cell>
          <cell r="D15">
            <v>3251</v>
          </cell>
          <cell r="E15">
            <v>4538</v>
          </cell>
          <cell r="F15">
            <v>3251.25</v>
          </cell>
          <cell r="G15">
            <v>0</v>
          </cell>
          <cell r="H15">
            <v>0</v>
          </cell>
          <cell r="I15">
            <v>3251</v>
          </cell>
          <cell r="J15">
            <v>4538</v>
          </cell>
        </row>
        <row r="16">
          <cell r="A16" t="str">
            <v>Kinderseeds</v>
          </cell>
          <cell r="B16">
            <v>19800</v>
          </cell>
          <cell r="C16">
            <v>660</v>
          </cell>
          <cell r="D16">
            <v>3300</v>
          </cell>
          <cell r="E16">
            <v>4607</v>
          </cell>
          <cell r="F16">
            <v>3300</v>
          </cell>
          <cell r="G16">
            <v>0</v>
          </cell>
          <cell r="H16">
            <v>0</v>
          </cell>
          <cell r="I16">
            <v>3300</v>
          </cell>
          <cell r="J16">
            <v>4607</v>
          </cell>
        </row>
        <row r="17">
          <cell r="A17" t="str">
            <v>Ancaster Small Fry Co-op Preschool</v>
          </cell>
          <cell r="B17">
            <v>21675</v>
          </cell>
          <cell r="C17">
            <v>722.5</v>
          </cell>
          <cell r="D17">
            <v>3613</v>
          </cell>
          <cell r="E17">
            <v>5044</v>
          </cell>
          <cell r="F17">
            <v>3612.5</v>
          </cell>
          <cell r="G17">
            <v>0</v>
          </cell>
          <cell r="H17">
            <v>0</v>
          </cell>
          <cell r="I17">
            <v>3613</v>
          </cell>
          <cell r="J17">
            <v>5044</v>
          </cell>
        </row>
        <row r="18">
          <cell r="A18" t="str">
            <v>Little Mountaineers</v>
          </cell>
          <cell r="B18">
            <v>24367.5</v>
          </cell>
          <cell r="C18">
            <v>812.25</v>
          </cell>
          <cell r="D18">
            <v>4061</v>
          </cell>
          <cell r="E18">
            <v>5669</v>
          </cell>
          <cell r="F18">
            <v>4061.25</v>
          </cell>
          <cell r="G18">
            <v>0</v>
          </cell>
          <cell r="H18">
            <v>0</v>
          </cell>
          <cell r="I18">
            <v>4061</v>
          </cell>
          <cell r="J18">
            <v>5669</v>
          </cell>
        </row>
        <row r="19">
          <cell r="A19" t="str">
            <v>Pied Piper Co-op Preschool of Hamilton Inc</v>
          </cell>
          <cell r="B19">
            <v>27112.5</v>
          </cell>
          <cell r="C19">
            <v>903.75</v>
          </cell>
          <cell r="D19">
            <v>4519</v>
          </cell>
          <cell r="E19">
            <v>6309</v>
          </cell>
          <cell r="F19">
            <v>4518.75</v>
          </cell>
          <cell r="G19">
            <v>0</v>
          </cell>
          <cell r="H19">
            <v>0</v>
          </cell>
          <cell r="I19">
            <v>4519</v>
          </cell>
          <cell r="J19">
            <v>6309</v>
          </cell>
        </row>
        <row r="20">
          <cell r="A20" t="str">
            <v>Peter Pan Co-op Preschool of Hamilton</v>
          </cell>
          <cell r="B20">
            <v>29812.5</v>
          </cell>
          <cell r="C20">
            <v>993.75</v>
          </cell>
          <cell r="D20">
            <v>4969</v>
          </cell>
          <cell r="E20">
            <v>6937</v>
          </cell>
          <cell r="F20">
            <v>4968.75</v>
          </cell>
          <cell r="G20">
            <v>0</v>
          </cell>
          <cell r="H20">
            <v>0</v>
          </cell>
          <cell r="I20">
            <v>4969</v>
          </cell>
          <cell r="J20">
            <v>6937</v>
          </cell>
        </row>
        <row r="21">
          <cell r="A21" t="str">
            <v>Niwasa Early Learning and Care Centre</v>
          </cell>
          <cell r="B21">
            <v>38880</v>
          </cell>
          <cell r="C21">
            <v>1296</v>
          </cell>
          <cell r="D21">
            <v>5888</v>
          </cell>
          <cell r="E21">
            <v>8220</v>
          </cell>
          <cell r="F21">
            <v>5000</v>
          </cell>
          <cell r="G21">
            <v>888</v>
          </cell>
          <cell r="H21">
            <v>0</v>
          </cell>
          <cell r="I21">
            <v>5888</v>
          </cell>
          <cell r="J21">
            <v>8220</v>
          </cell>
        </row>
        <row r="22">
          <cell r="A22" t="str">
            <v>Daycare on Delaware</v>
          </cell>
          <cell r="B22">
            <v>48780</v>
          </cell>
          <cell r="C22">
            <v>1626</v>
          </cell>
          <cell r="D22">
            <v>6878</v>
          </cell>
          <cell r="E22">
            <v>9602</v>
          </cell>
          <cell r="F22">
            <v>5000</v>
          </cell>
          <cell r="G22">
            <v>1878</v>
          </cell>
          <cell r="H22">
            <v>0</v>
          </cell>
          <cell r="I22">
            <v>6878</v>
          </cell>
          <cell r="J22">
            <v>9602</v>
          </cell>
        </row>
        <row r="23">
          <cell r="A23" t="str">
            <v>Hamilton Hebrew Academy</v>
          </cell>
          <cell r="B23">
            <v>52020</v>
          </cell>
          <cell r="C23">
            <v>1734</v>
          </cell>
          <cell r="D23">
            <v>7202</v>
          </cell>
          <cell r="E23">
            <v>10054</v>
          </cell>
          <cell r="F23">
            <v>5000</v>
          </cell>
          <cell r="G23">
            <v>2202</v>
          </cell>
          <cell r="H23">
            <v>0</v>
          </cell>
          <cell r="I23">
            <v>7202</v>
          </cell>
          <cell r="J23">
            <v>10054</v>
          </cell>
        </row>
        <row r="24">
          <cell r="A24" t="str">
            <v>Way to Learn Daycare</v>
          </cell>
          <cell r="B24">
            <v>56880</v>
          </cell>
          <cell r="C24">
            <v>1896</v>
          </cell>
          <cell r="D24">
            <v>7688</v>
          </cell>
          <cell r="E24">
            <v>10732</v>
          </cell>
          <cell r="F24">
            <v>5000</v>
          </cell>
          <cell r="G24">
            <v>2688</v>
          </cell>
          <cell r="H24">
            <v>0</v>
          </cell>
          <cell r="I24">
            <v>7688</v>
          </cell>
          <cell r="J24">
            <v>10732</v>
          </cell>
        </row>
        <row r="25">
          <cell r="A25" t="str">
            <v>Mountain Nursery School</v>
          </cell>
          <cell r="B25">
            <v>64980</v>
          </cell>
          <cell r="C25">
            <v>2166</v>
          </cell>
          <cell r="D25">
            <v>8498</v>
          </cell>
          <cell r="E25">
            <v>11863</v>
          </cell>
          <cell r="F25">
            <v>5000</v>
          </cell>
          <cell r="G25">
            <v>3498</v>
          </cell>
          <cell r="H25">
            <v>0</v>
          </cell>
          <cell r="I25">
            <v>8498</v>
          </cell>
          <cell r="J25">
            <v>11863</v>
          </cell>
        </row>
        <row r="26">
          <cell r="A26" t="str">
            <v>Wesley Urban Ministries Inc</v>
          </cell>
          <cell r="B26">
            <v>76950</v>
          </cell>
          <cell r="C26">
            <v>2565</v>
          </cell>
          <cell r="D26">
            <v>9695</v>
          </cell>
          <cell r="E26">
            <v>13534</v>
          </cell>
          <cell r="F26">
            <v>5000</v>
          </cell>
          <cell r="G26">
            <v>4695</v>
          </cell>
          <cell r="H26">
            <v>0</v>
          </cell>
          <cell r="I26">
            <v>9695</v>
          </cell>
          <cell r="J26">
            <v>13534</v>
          </cell>
        </row>
        <row r="27">
          <cell r="A27" t="str">
            <v>Fan-Tastic Scholars East Inc. (Birch Ave)</v>
          </cell>
          <cell r="B27">
            <v>77940</v>
          </cell>
          <cell r="C27">
            <v>2598</v>
          </cell>
          <cell r="D27">
            <v>9794</v>
          </cell>
          <cell r="E27">
            <v>13672</v>
          </cell>
          <cell r="F27">
            <v>5000</v>
          </cell>
          <cell r="G27">
            <v>4794</v>
          </cell>
          <cell r="H27">
            <v>0</v>
          </cell>
          <cell r="I27">
            <v>9794</v>
          </cell>
          <cell r="J27">
            <v>13672</v>
          </cell>
        </row>
        <row r="28">
          <cell r="A28" t="str">
            <v>Hamilton Early Learning Centre</v>
          </cell>
          <cell r="B28">
            <v>77940</v>
          </cell>
          <cell r="C28">
            <v>2598</v>
          </cell>
          <cell r="D28">
            <v>9794</v>
          </cell>
          <cell r="E28">
            <v>13672</v>
          </cell>
          <cell r="F28">
            <v>5000</v>
          </cell>
          <cell r="G28">
            <v>4794</v>
          </cell>
          <cell r="H28">
            <v>0</v>
          </cell>
          <cell r="I28">
            <v>9794</v>
          </cell>
          <cell r="J28">
            <v>13672</v>
          </cell>
        </row>
        <row r="29">
          <cell r="A29" t="str">
            <v>Fan-Tastic Scholars Child Learning Centre</v>
          </cell>
          <cell r="B29">
            <v>78030</v>
          </cell>
          <cell r="C29">
            <v>2601</v>
          </cell>
          <cell r="D29">
            <v>9803</v>
          </cell>
          <cell r="E29">
            <v>13685</v>
          </cell>
          <cell r="F29">
            <v>5000</v>
          </cell>
          <cell r="G29">
            <v>4803</v>
          </cell>
          <cell r="H29">
            <v>0</v>
          </cell>
          <cell r="I29">
            <v>9803</v>
          </cell>
          <cell r="J29">
            <v>13685</v>
          </cell>
        </row>
        <row r="30">
          <cell r="A30" t="str">
            <v>Garside Day Care Centre</v>
          </cell>
          <cell r="B30">
            <v>78030</v>
          </cell>
          <cell r="C30">
            <v>2601</v>
          </cell>
          <cell r="D30">
            <v>9803</v>
          </cell>
          <cell r="E30">
            <v>13685</v>
          </cell>
          <cell r="F30">
            <v>5000</v>
          </cell>
          <cell r="G30">
            <v>4803</v>
          </cell>
          <cell r="H30">
            <v>0</v>
          </cell>
          <cell r="I30">
            <v>9803</v>
          </cell>
          <cell r="J30">
            <v>13685</v>
          </cell>
        </row>
        <row r="31">
          <cell r="A31" t="str">
            <v>Imagineer's Early Learning Centre</v>
          </cell>
          <cell r="B31">
            <v>78030</v>
          </cell>
          <cell r="C31">
            <v>2601</v>
          </cell>
          <cell r="D31">
            <v>9803</v>
          </cell>
          <cell r="E31">
            <v>13685</v>
          </cell>
          <cell r="F31">
            <v>5000</v>
          </cell>
          <cell r="G31">
            <v>4803</v>
          </cell>
          <cell r="H31">
            <v>0</v>
          </cell>
          <cell r="I31">
            <v>9803</v>
          </cell>
          <cell r="J31">
            <v>13685</v>
          </cell>
        </row>
        <row r="32">
          <cell r="A32" t="str">
            <v>St. Martin's Manor Early Learning Centre</v>
          </cell>
          <cell r="B32">
            <v>84150</v>
          </cell>
          <cell r="C32">
            <v>2805</v>
          </cell>
          <cell r="D32">
            <v>10415</v>
          </cell>
          <cell r="E32">
            <v>14539</v>
          </cell>
          <cell r="F32">
            <v>5000</v>
          </cell>
          <cell r="G32">
            <v>5415</v>
          </cell>
          <cell r="H32">
            <v>0</v>
          </cell>
          <cell r="I32">
            <v>10415</v>
          </cell>
          <cell r="J32">
            <v>14539</v>
          </cell>
        </row>
        <row r="33">
          <cell r="A33" t="str">
            <v>Cornerstone Montessori Academy / Cudley Corner</v>
          </cell>
          <cell r="B33">
            <v>84285</v>
          </cell>
          <cell r="C33">
            <v>2809.5</v>
          </cell>
          <cell r="D33">
            <v>10429</v>
          </cell>
          <cell r="E33">
            <v>14559</v>
          </cell>
          <cell r="F33">
            <v>5000</v>
          </cell>
          <cell r="G33">
            <v>5428.5</v>
          </cell>
          <cell r="H33">
            <v>0</v>
          </cell>
          <cell r="I33">
            <v>10429</v>
          </cell>
          <cell r="J33">
            <v>14559</v>
          </cell>
        </row>
        <row r="34">
          <cell r="A34" t="str">
            <v>Noah's Ark Children's Centre</v>
          </cell>
          <cell r="B34">
            <v>88425</v>
          </cell>
          <cell r="C34">
            <v>2947.5</v>
          </cell>
          <cell r="D34">
            <v>10843</v>
          </cell>
          <cell r="E34">
            <v>15137</v>
          </cell>
          <cell r="F34">
            <v>5000</v>
          </cell>
          <cell r="G34">
            <v>5842.5</v>
          </cell>
          <cell r="H34">
            <v>0</v>
          </cell>
          <cell r="I34">
            <v>10843</v>
          </cell>
          <cell r="J34">
            <v>15137</v>
          </cell>
        </row>
        <row r="35">
          <cell r="A35" t="str">
            <v>McMaster Students Union Incorporated</v>
          </cell>
          <cell r="B35">
            <v>90990</v>
          </cell>
          <cell r="C35">
            <v>3033</v>
          </cell>
          <cell r="D35">
            <v>11099</v>
          </cell>
          <cell r="E35">
            <v>15494</v>
          </cell>
          <cell r="F35">
            <v>5000</v>
          </cell>
          <cell r="G35">
            <v>6099</v>
          </cell>
          <cell r="H35">
            <v>0</v>
          </cell>
          <cell r="I35">
            <v>11099</v>
          </cell>
          <cell r="J35">
            <v>15494</v>
          </cell>
        </row>
        <row r="36">
          <cell r="A36" t="str">
            <v>Sunshine &amp; Rainbows Christian Day Care Ctr</v>
          </cell>
          <cell r="B36">
            <v>90990</v>
          </cell>
          <cell r="C36">
            <v>3033</v>
          </cell>
          <cell r="D36">
            <v>11099</v>
          </cell>
          <cell r="E36">
            <v>15494</v>
          </cell>
          <cell r="F36">
            <v>5000</v>
          </cell>
          <cell r="G36">
            <v>6099</v>
          </cell>
          <cell r="H36">
            <v>0</v>
          </cell>
          <cell r="I36">
            <v>11099</v>
          </cell>
          <cell r="J36">
            <v>15494</v>
          </cell>
        </row>
        <row r="37">
          <cell r="A37" t="str">
            <v>St Peter's Children's Day Care Centre of Hamiton</v>
          </cell>
          <cell r="B37">
            <v>92295</v>
          </cell>
          <cell r="C37">
            <v>3076.5</v>
          </cell>
          <cell r="D37">
            <v>11230</v>
          </cell>
          <cell r="E37">
            <v>15677</v>
          </cell>
          <cell r="F37">
            <v>5000</v>
          </cell>
          <cell r="G37">
            <v>6229.5</v>
          </cell>
          <cell r="H37">
            <v>0</v>
          </cell>
          <cell r="I37">
            <v>11230</v>
          </cell>
          <cell r="J37">
            <v>15677</v>
          </cell>
        </row>
        <row r="38">
          <cell r="A38" t="str">
            <v>Tapawingo Day Care</v>
          </cell>
          <cell r="B38">
            <v>93262.5</v>
          </cell>
          <cell r="C38">
            <v>3108.75</v>
          </cell>
          <cell r="D38">
            <v>11326</v>
          </cell>
          <cell r="E38">
            <v>15811</v>
          </cell>
          <cell r="F38">
            <v>5000</v>
          </cell>
          <cell r="G38">
            <v>6326.25</v>
          </cell>
          <cell r="H38">
            <v>0</v>
          </cell>
          <cell r="I38">
            <v>11326</v>
          </cell>
          <cell r="J38">
            <v>15811</v>
          </cell>
        </row>
        <row r="39">
          <cell r="A39" t="str">
            <v>Tiny Hoppers Early Learning Centres Stoney Creek Paramount</v>
          </cell>
          <cell r="B39">
            <v>96930</v>
          </cell>
          <cell r="C39">
            <v>3231</v>
          </cell>
          <cell r="D39">
            <v>11693</v>
          </cell>
          <cell r="E39">
            <v>16323</v>
          </cell>
          <cell r="F39">
            <v>5000</v>
          </cell>
          <cell r="G39">
            <v>6693</v>
          </cell>
          <cell r="H39">
            <v>0</v>
          </cell>
          <cell r="I39">
            <v>11693</v>
          </cell>
          <cell r="J39">
            <v>16323</v>
          </cell>
        </row>
        <row r="40">
          <cell r="A40" t="str">
            <v>Dundas Valley Montessori School</v>
          </cell>
          <cell r="B40">
            <v>97425</v>
          </cell>
          <cell r="C40">
            <v>3247.5</v>
          </cell>
          <cell r="D40">
            <v>11743</v>
          </cell>
          <cell r="E40">
            <v>16393</v>
          </cell>
          <cell r="F40">
            <v>5000</v>
          </cell>
          <cell r="G40">
            <v>6742.5</v>
          </cell>
          <cell r="H40">
            <v>0</v>
          </cell>
          <cell r="I40">
            <v>11743</v>
          </cell>
          <cell r="J40">
            <v>16393</v>
          </cell>
        </row>
        <row r="41">
          <cell r="A41" t="str">
            <v>The Nesting Nook</v>
          </cell>
          <cell r="B41">
            <v>98415</v>
          </cell>
          <cell r="C41">
            <v>3280.5</v>
          </cell>
          <cell r="D41">
            <v>11842</v>
          </cell>
          <cell r="E41">
            <v>16531</v>
          </cell>
          <cell r="F41">
            <v>5000</v>
          </cell>
          <cell r="G41">
            <v>6841.5</v>
          </cell>
          <cell r="H41">
            <v>0</v>
          </cell>
          <cell r="I41">
            <v>11842</v>
          </cell>
          <cell r="J41">
            <v>16531</v>
          </cell>
        </row>
        <row r="42">
          <cell r="A42" t="str">
            <v>Lucky Day Nursery Inc</v>
          </cell>
          <cell r="B42">
            <v>98797.5</v>
          </cell>
          <cell r="C42">
            <v>3293.25</v>
          </cell>
          <cell r="D42">
            <v>11880</v>
          </cell>
          <cell r="E42">
            <v>16584</v>
          </cell>
          <cell r="F42">
            <v>5000</v>
          </cell>
          <cell r="G42">
            <v>6879.75</v>
          </cell>
          <cell r="H42">
            <v>0</v>
          </cell>
          <cell r="I42">
            <v>11880</v>
          </cell>
          <cell r="J42">
            <v>16584</v>
          </cell>
        </row>
        <row r="43">
          <cell r="A43" t="str">
            <v>La Garderie Le Petit Navire De Hamilton Inc</v>
          </cell>
          <cell r="B43">
            <v>102555</v>
          </cell>
          <cell r="C43">
            <v>3418.5</v>
          </cell>
          <cell r="D43">
            <v>12256</v>
          </cell>
          <cell r="E43">
            <v>17109</v>
          </cell>
          <cell r="F43">
            <v>5000</v>
          </cell>
          <cell r="G43">
            <v>7255.5</v>
          </cell>
          <cell r="H43">
            <v>0</v>
          </cell>
          <cell r="I43">
            <v>12256</v>
          </cell>
          <cell r="J43">
            <v>17109</v>
          </cell>
        </row>
        <row r="44">
          <cell r="A44" t="str">
            <v>Temple Playhouse</v>
          </cell>
          <cell r="B44">
            <v>103612.5</v>
          </cell>
          <cell r="C44">
            <v>3453.75</v>
          </cell>
          <cell r="D44">
            <v>12361</v>
          </cell>
          <cell r="E44">
            <v>17256</v>
          </cell>
          <cell r="F44">
            <v>5000</v>
          </cell>
          <cell r="G44">
            <v>7361.25</v>
          </cell>
          <cell r="H44">
            <v>0</v>
          </cell>
          <cell r="I44">
            <v>12361</v>
          </cell>
          <cell r="J44">
            <v>17256</v>
          </cell>
        </row>
        <row r="45">
          <cell r="A45" t="str">
            <v>Blossoms Child Care Centre Inc.</v>
          </cell>
          <cell r="B45">
            <v>104760</v>
          </cell>
          <cell r="C45">
            <v>3492</v>
          </cell>
          <cell r="D45">
            <v>12476</v>
          </cell>
          <cell r="E45">
            <v>17416</v>
          </cell>
          <cell r="F45">
            <v>5000</v>
          </cell>
          <cell r="G45">
            <v>7476</v>
          </cell>
          <cell r="H45">
            <v>0</v>
          </cell>
          <cell r="I45">
            <v>12476</v>
          </cell>
          <cell r="J45">
            <v>17416</v>
          </cell>
        </row>
        <row r="46">
          <cell r="A46" t="str">
            <v>St Joachim Children's Centre of Ancaster Inc</v>
          </cell>
          <cell r="B46">
            <v>111240</v>
          </cell>
          <cell r="C46">
            <v>3708</v>
          </cell>
          <cell r="D46">
            <v>13124</v>
          </cell>
          <cell r="E46">
            <v>18321</v>
          </cell>
          <cell r="F46">
            <v>5000</v>
          </cell>
          <cell r="G46">
            <v>8124</v>
          </cell>
          <cell r="H46">
            <v>0</v>
          </cell>
          <cell r="I46">
            <v>13124</v>
          </cell>
          <cell r="J46">
            <v>18321</v>
          </cell>
        </row>
        <row r="47">
          <cell r="A47" t="str">
            <v>Village Treehouse Childcare Inc.</v>
          </cell>
          <cell r="B47">
            <v>111847.5</v>
          </cell>
          <cell r="C47">
            <v>3728.25</v>
          </cell>
          <cell r="D47">
            <v>13185</v>
          </cell>
          <cell r="E47">
            <v>18406</v>
          </cell>
          <cell r="F47">
            <v>5000</v>
          </cell>
          <cell r="G47">
            <v>8184.75</v>
          </cell>
          <cell r="H47">
            <v>0</v>
          </cell>
          <cell r="I47">
            <v>13185</v>
          </cell>
          <cell r="J47">
            <v>18406</v>
          </cell>
        </row>
        <row r="48">
          <cell r="A48" t="str">
            <v>Village Children's Centre of Waterdown</v>
          </cell>
          <cell r="B48">
            <v>118080</v>
          </cell>
          <cell r="C48">
            <v>3936</v>
          </cell>
          <cell r="D48">
            <v>13808</v>
          </cell>
          <cell r="E48">
            <v>19276</v>
          </cell>
          <cell r="F48">
            <v>5000</v>
          </cell>
          <cell r="G48">
            <v>8808</v>
          </cell>
          <cell r="H48">
            <v>0</v>
          </cell>
          <cell r="I48">
            <v>13808</v>
          </cell>
          <cell r="J48">
            <v>19276</v>
          </cell>
        </row>
        <row r="49">
          <cell r="A49" t="str">
            <v>St Matthew's Children's Centre</v>
          </cell>
          <cell r="B49">
            <v>118530</v>
          </cell>
          <cell r="C49">
            <v>3951</v>
          </cell>
          <cell r="D49">
            <v>13853</v>
          </cell>
          <cell r="E49">
            <v>19339</v>
          </cell>
          <cell r="F49">
            <v>5000</v>
          </cell>
          <cell r="G49">
            <v>8853</v>
          </cell>
          <cell r="H49">
            <v>0</v>
          </cell>
          <cell r="I49">
            <v>13853</v>
          </cell>
          <cell r="J49">
            <v>19339</v>
          </cell>
        </row>
        <row r="50">
          <cell r="A50" t="str">
            <v>Le Ballon Rouge De Hamilton</v>
          </cell>
          <cell r="B50">
            <v>121635</v>
          </cell>
          <cell r="C50">
            <v>4054.5</v>
          </cell>
          <cell r="D50">
            <v>14164</v>
          </cell>
          <cell r="E50">
            <v>19773</v>
          </cell>
          <cell r="F50">
            <v>5000</v>
          </cell>
          <cell r="G50">
            <v>9163.5</v>
          </cell>
          <cell r="H50">
            <v>0</v>
          </cell>
          <cell r="I50">
            <v>14164</v>
          </cell>
          <cell r="J50">
            <v>19773</v>
          </cell>
        </row>
        <row r="51">
          <cell r="A51" t="str">
            <v>Sunshine Daycare</v>
          </cell>
          <cell r="B51">
            <v>123030</v>
          </cell>
          <cell r="C51">
            <v>4101</v>
          </cell>
          <cell r="D51">
            <v>14303</v>
          </cell>
          <cell r="E51">
            <v>19967</v>
          </cell>
          <cell r="F51">
            <v>5000</v>
          </cell>
          <cell r="G51">
            <v>9303</v>
          </cell>
          <cell r="H51">
            <v>0</v>
          </cell>
          <cell r="I51">
            <v>14303</v>
          </cell>
          <cell r="J51">
            <v>19967</v>
          </cell>
        </row>
        <row r="52">
          <cell r="A52" t="str">
            <v>Winona Children's Centre</v>
          </cell>
          <cell r="B52">
            <v>128340</v>
          </cell>
          <cell r="C52">
            <v>4278</v>
          </cell>
          <cell r="D52">
            <v>14834</v>
          </cell>
          <cell r="E52">
            <v>20708</v>
          </cell>
          <cell r="F52">
            <v>5000</v>
          </cell>
          <cell r="G52">
            <v>9834</v>
          </cell>
          <cell r="H52">
            <v>0</v>
          </cell>
          <cell r="I52">
            <v>14834</v>
          </cell>
          <cell r="J52">
            <v>20708</v>
          </cell>
        </row>
        <row r="53">
          <cell r="A53" t="str">
            <v>Paramount Family Centre</v>
          </cell>
          <cell r="B53">
            <v>129825</v>
          </cell>
          <cell r="C53">
            <v>4327.5</v>
          </cell>
          <cell r="D53">
            <v>14983</v>
          </cell>
          <cell r="E53">
            <v>20916</v>
          </cell>
          <cell r="F53">
            <v>5000</v>
          </cell>
          <cell r="G53">
            <v>9982.5</v>
          </cell>
          <cell r="H53">
            <v>0</v>
          </cell>
          <cell r="I53">
            <v>14983</v>
          </cell>
          <cell r="J53">
            <v>20916</v>
          </cell>
        </row>
        <row r="54">
          <cell r="A54" t="str">
            <v>Heritage Green Child Care Inc</v>
          </cell>
          <cell r="B54">
            <v>136350</v>
          </cell>
          <cell r="C54">
            <v>4545</v>
          </cell>
          <cell r="D54">
            <v>15635</v>
          </cell>
          <cell r="E54">
            <v>21826</v>
          </cell>
          <cell r="F54">
            <v>5000</v>
          </cell>
          <cell r="G54">
            <v>10635</v>
          </cell>
          <cell r="H54">
            <v>0</v>
          </cell>
          <cell r="I54">
            <v>15635</v>
          </cell>
          <cell r="J54">
            <v>21826</v>
          </cell>
        </row>
        <row r="55">
          <cell r="A55" t="str">
            <v>Red Hill Family Centre</v>
          </cell>
          <cell r="B55">
            <v>142830</v>
          </cell>
          <cell r="C55">
            <v>4761</v>
          </cell>
          <cell r="D55">
            <v>16283</v>
          </cell>
          <cell r="E55">
            <v>22731</v>
          </cell>
          <cell r="F55">
            <v>5000</v>
          </cell>
          <cell r="G55">
            <v>11283</v>
          </cell>
          <cell r="H55">
            <v>0</v>
          </cell>
          <cell r="I55">
            <v>16283</v>
          </cell>
          <cell r="J55">
            <v>22731</v>
          </cell>
        </row>
        <row r="56">
          <cell r="A56" t="str">
            <v>McMaster Children's Centre Inc</v>
          </cell>
          <cell r="B56">
            <v>143100</v>
          </cell>
          <cell r="C56">
            <v>4770</v>
          </cell>
          <cell r="D56">
            <v>16310</v>
          </cell>
          <cell r="E56">
            <v>22769</v>
          </cell>
          <cell r="F56">
            <v>5000</v>
          </cell>
          <cell r="G56">
            <v>11310</v>
          </cell>
          <cell r="H56">
            <v>0</v>
          </cell>
          <cell r="I56">
            <v>16310</v>
          </cell>
          <cell r="J56">
            <v>22769</v>
          </cell>
        </row>
        <row r="57">
          <cell r="A57" t="str">
            <v>Galbraith Day Care Services Inc</v>
          </cell>
          <cell r="B57">
            <v>145800</v>
          </cell>
          <cell r="C57">
            <v>4860</v>
          </cell>
          <cell r="D57">
            <v>16580</v>
          </cell>
          <cell r="E57">
            <v>23146</v>
          </cell>
          <cell r="F57">
            <v>5000</v>
          </cell>
          <cell r="G57">
            <v>11580</v>
          </cell>
          <cell r="H57">
            <v>0</v>
          </cell>
          <cell r="I57">
            <v>16580</v>
          </cell>
          <cell r="J57">
            <v>23146</v>
          </cell>
        </row>
        <row r="58">
          <cell r="A58" t="str">
            <v>Central Day Care</v>
          </cell>
          <cell r="B58">
            <v>149040</v>
          </cell>
          <cell r="C58">
            <v>4968</v>
          </cell>
          <cell r="D58">
            <v>16904</v>
          </cell>
          <cell r="E58">
            <v>23598</v>
          </cell>
          <cell r="F58">
            <v>5000</v>
          </cell>
          <cell r="G58">
            <v>11904</v>
          </cell>
          <cell r="H58">
            <v>0</v>
          </cell>
          <cell r="I58">
            <v>16904</v>
          </cell>
          <cell r="J58">
            <v>23598</v>
          </cell>
        </row>
        <row r="59">
          <cell r="A59" t="str">
            <v>Parkside Daycare Inc.</v>
          </cell>
          <cell r="B59">
            <v>149220</v>
          </cell>
          <cell r="C59">
            <v>4974</v>
          </cell>
          <cell r="D59">
            <v>16922</v>
          </cell>
          <cell r="E59">
            <v>23623</v>
          </cell>
          <cell r="F59">
            <v>5000</v>
          </cell>
          <cell r="G59">
            <v>11922</v>
          </cell>
          <cell r="H59">
            <v>0</v>
          </cell>
          <cell r="I59">
            <v>16922</v>
          </cell>
          <cell r="J59">
            <v>23623</v>
          </cell>
        </row>
        <row r="60">
          <cell r="A60" t="str">
            <v xml:space="preserve">Childventures Early Learning Academy </v>
          </cell>
          <cell r="B60">
            <v>154710</v>
          </cell>
          <cell r="C60">
            <v>5157</v>
          </cell>
          <cell r="D60">
            <v>17000</v>
          </cell>
          <cell r="E60">
            <v>23732</v>
          </cell>
          <cell r="F60">
            <v>5000</v>
          </cell>
          <cell r="G60">
            <v>12471</v>
          </cell>
          <cell r="H60">
            <v>0</v>
          </cell>
          <cell r="I60">
            <v>17471</v>
          </cell>
          <cell r="J60">
            <v>24390</v>
          </cell>
        </row>
        <row r="61">
          <cell r="A61" t="str">
            <v>Jamesville Children's Day Care Centre</v>
          </cell>
          <cell r="B61">
            <v>157455</v>
          </cell>
          <cell r="C61">
            <v>5248.5</v>
          </cell>
          <cell r="D61">
            <v>17000</v>
          </cell>
          <cell r="E61">
            <v>23732</v>
          </cell>
          <cell r="F61">
            <v>5000</v>
          </cell>
          <cell r="G61">
            <v>12745.5</v>
          </cell>
          <cell r="H61">
            <v>0</v>
          </cell>
          <cell r="I61">
            <v>17746</v>
          </cell>
          <cell r="J61">
            <v>24773</v>
          </cell>
        </row>
        <row r="62">
          <cell r="A62" t="str">
            <v>The Millgrove Children's Centre</v>
          </cell>
          <cell r="B62">
            <v>162000</v>
          </cell>
          <cell r="C62">
            <v>5400</v>
          </cell>
          <cell r="D62">
            <v>17000</v>
          </cell>
          <cell r="E62">
            <v>23732</v>
          </cell>
          <cell r="F62">
            <v>5000</v>
          </cell>
          <cell r="G62">
            <v>13200</v>
          </cell>
          <cell r="H62">
            <v>0</v>
          </cell>
          <cell r="I62">
            <v>18200</v>
          </cell>
          <cell r="J62">
            <v>25407</v>
          </cell>
        </row>
        <row r="63">
          <cell r="A63" t="str">
            <v>Ancaster Little Gems Children's Centre</v>
          </cell>
          <cell r="B63">
            <v>164475</v>
          </cell>
          <cell r="C63">
            <v>5482.5</v>
          </cell>
          <cell r="D63">
            <v>17000</v>
          </cell>
          <cell r="E63">
            <v>23732</v>
          </cell>
          <cell r="F63">
            <v>5000</v>
          </cell>
          <cell r="G63">
            <v>13447.5</v>
          </cell>
          <cell r="H63">
            <v>0</v>
          </cell>
          <cell r="I63">
            <v>18448</v>
          </cell>
          <cell r="J63">
            <v>25753</v>
          </cell>
        </row>
        <row r="64">
          <cell r="A64" t="str">
            <v>Little Learning House Fennell</v>
          </cell>
          <cell r="B64">
            <v>167310</v>
          </cell>
          <cell r="C64">
            <v>5577</v>
          </cell>
          <cell r="D64">
            <v>17000</v>
          </cell>
          <cell r="E64">
            <v>23732</v>
          </cell>
          <cell r="F64">
            <v>5000</v>
          </cell>
          <cell r="G64">
            <v>13731</v>
          </cell>
          <cell r="H64">
            <v>0</v>
          </cell>
          <cell r="I64">
            <v>18731</v>
          </cell>
          <cell r="J64">
            <v>26148</v>
          </cell>
        </row>
        <row r="65">
          <cell r="A65" t="str">
            <v>Paradise Corner Children's Centre</v>
          </cell>
          <cell r="B65">
            <v>173430</v>
          </cell>
          <cell r="C65">
            <v>5781</v>
          </cell>
          <cell r="D65">
            <v>17000</v>
          </cell>
          <cell r="E65">
            <v>23732</v>
          </cell>
          <cell r="F65">
            <v>5000</v>
          </cell>
          <cell r="G65">
            <v>14343</v>
          </cell>
          <cell r="H65">
            <v>0</v>
          </cell>
          <cell r="I65">
            <v>19343</v>
          </cell>
          <cell r="J65">
            <v>27003</v>
          </cell>
        </row>
        <row r="66">
          <cell r="A66" t="str">
            <v>Kindertown Child Care Centre</v>
          </cell>
          <cell r="B66">
            <v>181890</v>
          </cell>
          <cell r="C66">
            <v>6063</v>
          </cell>
          <cell r="D66">
            <v>17000</v>
          </cell>
          <cell r="E66">
            <v>23732</v>
          </cell>
          <cell r="F66">
            <v>5000</v>
          </cell>
          <cell r="G66">
            <v>15189</v>
          </cell>
          <cell r="H66">
            <v>0</v>
          </cell>
          <cell r="I66">
            <v>20189</v>
          </cell>
          <cell r="J66">
            <v>28184</v>
          </cell>
        </row>
        <row r="67">
          <cell r="A67" t="str">
            <v>Waterdown District Children's Centre</v>
          </cell>
          <cell r="B67">
            <v>192562.5</v>
          </cell>
          <cell r="C67">
            <v>6418.75</v>
          </cell>
          <cell r="D67">
            <v>17000</v>
          </cell>
          <cell r="E67">
            <v>23732</v>
          </cell>
          <cell r="F67">
            <v>5000</v>
          </cell>
          <cell r="G67">
            <v>16256.25</v>
          </cell>
          <cell r="H67">
            <v>0</v>
          </cell>
          <cell r="I67">
            <v>21256</v>
          </cell>
          <cell r="J67">
            <v>29673</v>
          </cell>
        </row>
        <row r="68">
          <cell r="A68" t="str">
            <v>Infant Jesus Kindergarten</v>
          </cell>
          <cell r="B68">
            <v>194850</v>
          </cell>
          <cell r="C68">
            <v>6495</v>
          </cell>
          <cell r="D68">
            <v>17000</v>
          </cell>
          <cell r="E68">
            <v>23732</v>
          </cell>
          <cell r="F68">
            <v>5000</v>
          </cell>
          <cell r="G68">
            <v>16485</v>
          </cell>
          <cell r="H68">
            <v>0</v>
          </cell>
          <cell r="I68">
            <v>21485</v>
          </cell>
          <cell r="J68">
            <v>29993</v>
          </cell>
        </row>
        <row r="69">
          <cell r="A69" t="str">
            <v>Hamilton East Kiwanis Boys &amp; Girls Club</v>
          </cell>
          <cell r="B69">
            <v>202140</v>
          </cell>
          <cell r="C69">
            <v>6738</v>
          </cell>
          <cell r="D69">
            <v>17000</v>
          </cell>
          <cell r="E69">
            <v>23732</v>
          </cell>
          <cell r="F69">
            <v>5000</v>
          </cell>
          <cell r="G69">
            <v>17214</v>
          </cell>
          <cell r="H69">
            <v>0</v>
          </cell>
          <cell r="I69">
            <v>22214</v>
          </cell>
          <cell r="J69">
            <v>31011</v>
          </cell>
        </row>
        <row r="70">
          <cell r="A70" t="str">
            <v>Meadowlands Preschool Inc.</v>
          </cell>
          <cell r="B70">
            <v>212400</v>
          </cell>
          <cell r="C70">
            <v>7080</v>
          </cell>
          <cell r="D70">
            <v>17000</v>
          </cell>
          <cell r="E70">
            <v>23732</v>
          </cell>
          <cell r="F70">
            <v>5000</v>
          </cell>
          <cell r="G70">
            <v>18240</v>
          </cell>
          <cell r="H70">
            <v>0</v>
          </cell>
          <cell r="I70">
            <v>23240</v>
          </cell>
          <cell r="J70">
            <v>32443</v>
          </cell>
        </row>
        <row r="71">
          <cell r="A71" t="str">
            <v>Stoney Creek Child Care Centre Inc.</v>
          </cell>
          <cell r="B71">
            <v>225360</v>
          </cell>
          <cell r="C71">
            <v>7512</v>
          </cell>
          <cell r="D71">
            <v>17000</v>
          </cell>
          <cell r="E71">
            <v>23732</v>
          </cell>
          <cell r="F71">
            <v>5000</v>
          </cell>
          <cell r="G71">
            <v>19536</v>
          </cell>
          <cell r="H71">
            <v>0</v>
          </cell>
          <cell r="I71">
            <v>24536</v>
          </cell>
          <cell r="J71">
            <v>34252</v>
          </cell>
        </row>
        <row r="72">
          <cell r="A72" t="str">
            <v>Peekaboo Group Child Care Inc</v>
          </cell>
          <cell r="B72">
            <v>231735</v>
          </cell>
          <cell r="C72">
            <v>7724.5</v>
          </cell>
          <cell r="D72">
            <v>17000</v>
          </cell>
          <cell r="E72">
            <v>23732</v>
          </cell>
          <cell r="F72">
            <v>5000</v>
          </cell>
          <cell r="G72">
            <v>20173.5</v>
          </cell>
          <cell r="H72">
            <v>0</v>
          </cell>
          <cell r="I72">
            <v>25174</v>
          </cell>
          <cell r="J72">
            <v>35143</v>
          </cell>
        </row>
        <row r="73">
          <cell r="A73" t="str">
            <v>Golfwood Day Care Service Inc</v>
          </cell>
          <cell r="B73">
            <v>234900</v>
          </cell>
          <cell r="C73">
            <v>7830</v>
          </cell>
          <cell r="D73">
            <v>17000</v>
          </cell>
          <cell r="E73">
            <v>23732</v>
          </cell>
          <cell r="F73">
            <v>5000</v>
          </cell>
          <cell r="G73">
            <v>20490</v>
          </cell>
          <cell r="H73">
            <v>0</v>
          </cell>
          <cell r="I73">
            <v>25490</v>
          </cell>
          <cell r="J73">
            <v>35584</v>
          </cell>
        </row>
        <row r="74">
          <cell r="A74" t="str">
            <v>Kids and Company Ltd.</v>
          </cell>
          <cell r="B74">
            <v>265140</v>
          </cell>
          <cell r="C74">
            <v>8838</v>
          </cell>
          <cell r="D74">
            <v>17000</v>
          </cell>
          <cell r="E74">
            <v>23732</v>
          </cell>
          <cell r="F74">
            <v>5000</v>
          </cell>
          <cell r="G74">
            <v>23514</v>
          </cell>
          <cell r="H74">
            <v>0</v>
          </cell>
          <cell r="I74">
            <v>28514</v>
          </cell>
          <cell r="J74">
            <v>39806</v>
          </cell>
        </row>
        <row r="75">
          <cell r="A75" t="str">
            <v>Mt Hamilton Baptist Day Care Centre</v>
          </cell>
          <cell r="B75">
            <v>267457.5</v>
          </cell>
          <cell r="C75">
            <v>8915.25</v>
          </cell>
          <cell r="D75">
            <v>17000</v>
          </cell>
          <cell r="E75">
            <v>23732</v>
          </cell>
          <cell r="F75">
            <v>5000</v>
          </cell>
          <cell r="G75">
            <v>23745.75</v>
          </cell>
          <cell r="H75">
            <v>0</v>
          </cell>
          <cell r="I75">
            <v>28746</v>
          </cell>
          <cell r="J75">
            <v>40129</v>
          </cell>
        </row>
        <row r="76">
          <cell r="A76" t="str">
            <v>YWCA Daycares</v>
          </cell>
          <cell r="B76">
            <v>327397.5</v>
          </cell>
          <cell r="C76">
            <v>10913.25</v>
          </cell>
          <cell r="D76">
            <v>17000</v>
          </cell>
          <cell r="E76">
            <v>23732</v>
          </cell>
          <cell r="F76">
            <v>5000</v>
          </cell>
          <cell r="G76">
            <v>29739.75</v>
          </cell>
          <cell r="H76">
            <v>0</v>
          </cell>
          <cell r="I76">
            <v>34740</v>
          </cell>
          <cell r="J76">
            <v>48497</v>
          </cell>
        </row>
        <row r="77">
          <cell r="A77" t="str">
            <v>Little Peoples Day Care</v>
          </cell>
          <cell r="B77">
            <v>330120</v>
          </cell>
          <cell r="C77">
            <v>11004</v>
          </cell>
          <cell r="D77">
            <v>17000</v>
          </cell>
          <cell r="E77">
            <v>23732</v>
          </cell>
          <cell r="F77">
            <v>5000</v>
          </cell>
          <cell r="G77">
            <v>30012</v>
          </cell>
          <cell r="H77">
            <v>0</v>
          </cell>
          <cell r="I77">
            <v>35012</v>
          </cell>
          <cell r="J77">
            <v>48877</v>
          </cell>
        </row>
        <row r="78">
          <cell r="A78" t="str">
            <v>First Class Children's Centre</v>
          </cell>
          <cell r="B78">
            <v>449820</v>
          </cell>
          <cell r="C78">
            <v>14994</v>
          </cell>
          <cell r="D78">
            <v>17198</v>
          </cell>
          <cell r="E78">
            <v>24008</v>
          </cell>
          <cell r="F78">
            <v>5000</v>
          </cell>
          <cell r="G78">
            <v>41982</v>
          </cell>
          <cell r="H78">
            <v>0</v>
          </cell>
          <cell r="I78">
            <v>46982</v>
          </cell>
          <cell r="J78">
            <v>65587</v>
          </cell>
        </row>
        <row r="79">
          <cell r="A79" t="str">
            <v>Umbrella Family &amp; Child Centres of Hamilton</v>
          </cell>
          <cell r="B79">
            <v>1061122.5</v>
          </cell>
          <cell r="C79">
            <v>35370.75</v>
          </cell>
          <cell r="D79">
            <v>57742</v>
          </cell>
          <cell r="E79">
            <v>80608</v>
          </cell>
          <cell r="F79">
            <v>5000</v>
          </cell>
          <cell r="G79">
            <v>42000</v>
          </cell>
          <cell r="H79">
            <v>40741.5</v>
          </cell>
          <cell r="I79">
            <v>87742</v>
          </cell>
          <cell r="J79">
            <v>122488</v>
          </cell>
        </row>
        <row r="80">
          <cell r="A80" t="str">
            <v>YMCA Day Care Centres</v>
          </cell>
          <cell r="B80">
            <v>1120245</v>
          </cell>
          <cell r="C80">
            <v>37341.5</v>
          </cell>
          <cell r="D80">
            <v>61683</v>
          </cell>
          <cell r="E80">
            <v>86109</v>
          </cell>
          <cell r="F80">
            <v>5000</v>
          </cell>
          <cell r="G80">
            <v>42000</v>
          </cell>
          <cell r="H80">
            <v>44683</v>
          </cell>
          <cell r="I80">
            <v>91683</v>
          </cell>
          <cell r="J80">
            <v>127989</v>
          </cell>
        </row>
        <row r="81">
          <cell r="A81" t="str">
            <v>Today's Family</v>
          </cell>
          <cell r="B81">
            <v>1310445</v>
          </cell>
          <cell r="C81">
            <v>43681.5</v>
          </cell>
          <cell r="D81">
            <v>74363</v>
          </cell>
          <cell r="E81">
            <v>104052</v>
          </cell>
          <cell r="F81">
            <v>5000</v>
          </cell>
          <cell r="G81">
            <v>42000</v>
          </cell>
          <cell r="H81">
            <v>57363</v>
          </cell>
          <cell r="I81">
            <v>104363</v>
          </cell>
          <cell r="J81">
            <v>145691</v>
          </cell>
        </row>
        <row r="82">
          <cell r="A82" t="str">
            <v>Hamilton-Wentworth Catholic Child Care Centres Inc</v>
          </cell>
          <cell r="B82">
            <v>1874137.5</v>
          </cell>
          <cell r="C82">
            <v>62471.25</v>
          </cell>
          <cell r="D82">
            <v>111943</v>
          </cell>
          <cell r="E82">
            <v>156272</v>
          </cell>
          <cell r="F82">
            <v>5000</v>
          </cell>
          <cell r="G82">
            <v>42000</v>
          </cell>
          <cell r="H82">
            <v>94942.5</v>
          </cell>
          <cell r="I82">
            <v>141943</v>
          </cell>
          <cell r="J82">
            <v>198152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l Merge"/>
      <sheetName val="Budget"/>
      <sheetName val="Summary"/>
      <sheetName val="Approval"/>
      <sheetName val="Mitigation"/>
      <sheetName val="MIT Input"/>
      <sheetName val="HO FTE"/>
      <sheetName val="GOG HO"/>
      <sheetName val="GOG Sites"/>
      <sheetName val="SPCalc"/>
      <sheetName val="RAW"/>
      <sheetName val="FTE"/>
      <sheetName val="MIT"/>
      <sheetName val="Op review"/>
      <sheetName val="old"/>
      <sheetName val="TF"/>
      <sheetName val="YM"/>
      <sheetName val="St.Matts"/>
      <sheetName val="OCCMS"/>
      <sheetName val="2015 calc"/>
      <sheetName val="2015 fte"/>
      <sheetName val="2015"/>
    </sheetNames>
    <sheetDataSet>
      <sheetData sheetId="0"/>
      <sheetData sheetId="1"/>
      <sheetData sheetId="2"/>
      <sheetData sheetId="3">
        <row r="4">
          <cell r="C4" t="str">
            <v>Vendor</v>
          </cell>
        </row>
      </sheetData>
      <sheetData sheetId="4"/>
      <sheetData sheetId="5"/>
      <sheetData sheetId="6"/>
      <sheetData sheetId="7"/>
      <sheetData sheetId="8"/>
      <sheetData sheetId="9">
        <row r="4">
          <cell r="A4" t="str">
            <v>Head office</v>
          </cell>
          <cell r="B4" t="str">
            <v>GOG Approved</v>
          </cell>
          <cell r="C4" t="str">
            <v>Operating Points</v>
          </cell>
          <cell r="D4" t="str">
            <v>up to 1K</v>
          </cell>
          <cell r="E4" t="str">
            <v>1-15K</v>
          </cell>
          <cell r="F4" t="str">
            <v>Over 15K</v>
          </cell>
          <cell r="G4" t="str">
            <v>Total SP Points</v>
          </cell>
          <cell r="H4" t="str">
            <v>System Priority Funding</v>
          </cell>
        </row>
        <row r="5">
          <cell r="A5" t="str">
            <v>Ancaster Little Gems Children's Centre</v>
          </cell>
          <cell r="B5">
            <v>164475</v>
          </cell>
          <cell r="C5">
            <v>5482.5</v>
          </cell>
          <cell r="D5">
            <v>5000</v>
          </cell>
          <cell r="E5">
            <v>12000</v>
          </cell>
          <cell r="F5">
            <v>0</v>
          </cell>
          <cell r="G5">
            <v>17000</v>
          </cell>
          <cell r="H5">
            <v>24310</v>
          </cell>
        </row>
        <row r="6">
          <cell r="A6" t="str">
            <v>Ancaster Small Fry Co-op Preschool</v>
          </cell>
          <cell r="B6">
            <v>27112.5</v>
          </cell>
          <cell r="C6">
            <v>903.75</v>
          </cell>
          <cell r="D6">
            <v>4518.75</v>
          </cell>
          <cell r="E6">
            <v>0</v>
          </cell>
          <cell r="F6">
            <v>0</v>
          </cell>
          <cell r="G6">
            <v>4519</v>
          </cell>
          <cell r="H6">
            <v>6462</v>
          </cell>
        </row>
        <row r="7">
          <cell r="A7" t="str">
            <v>Austin Academy "For Early Learners"</v>
          </cell>
          <cell r="B7">
            <v>12960</v>
          </cell>
          <cell r="C7">
            <v>432</v>
          </cell>
          <cell r="D7">
            <v>2160</v>
          </cell>
          <cell r="E7">
            <v>0</v>
          </cell>
          <cell r="F7">
            <v>0</v>
          </cell>
          <cell r="G7">
            <v>2160</v>
          </cell>
          <cell r="H7">
            <v>3089</v>
          </cell>
        </row>
        <row r="8">
          <cell r="A8" t="str">
            <v>Awesome Beginnings Co-op Nursery School Inc</v>
          </cell>
          <cell r="B8">
            <v>10800</v>
          </cell>
          <cell r="C8">
            <v>360</v>
          </cell>
          <cell r="D8">
            <v>1800</v>
          </cell>
          <cell r="E8">
            <v>0</v>
          </cell>
          <cell r="F8">
            <v>0</v>
          </cell>
          <cell r="G8">
            <v>1800</v>
          </cell>
          <cell r="H8">
            <v>2574</v>
          </cell>
        </row>
        <row r="9">
          <cell r="A9" t="str">
            <v>Benjamin Bunny Nursery School</v>
          </cell>
          <cell r="B9">
            <v>21600</v>
          </cell>
          <cell r="C9">
            <v>720</v>
          </cell>
          <cell r="D9">
            <v>3600</v>
          </cell>
          <cell r="E9">
            <v>0</v>
          </cell>
          <cell r="F9">
            <v>0</v>
          </cell>
          <cell r="G9">
            <v>3600</v>
          </cell>
          <cell r="H9">
            <v>5148</v>
          </cell>
        </row>
        <row r="10">
          <cell r="A10" t="str">
            <v>Birch Avenue Child Care Centre</v>
          </cell>
          <cell r="B10">
            <v>82380</v>
          </cell>
          <cell r="C10">
            <v>2746</v>
          </cell>
          <cell r="D10">
            <v>5000</v>
          </cell>
          <cell r="E10">
            <v>5238</v>
          </cell>
          <cell r="F10">
            <v>0</v>
          </cell>
          <cell r="G10">
            <v>10238</v>
          </cell>
          <cell r="H10">
            <v>14640</v>
          </cell>
        </row>
        <row r="11">
          <cell r="A11" t="str">
            <v>Blossoms Child Care Centre Inc.</v>
          </cell>
          <cell r="B11">
            <v>95040</v>
          </cell>
          <cell r="C11">
            <v>3168</v>
          </cell>
          <cell r="D11">
            <v>5000</v>
          </cell>
          <cell r="E11">
            <v>6504</v>
          </cell>
          <cell r="F11">
            <v>0</v>
          </cell>
          <cell r="G11">
            <v>11504</v>
          </cell>
          <cell r="H11">
            <v>16451</v>
          </cell>
        </row>
        <row r="12">
          <cell r="A12" t="str">
            <v>Central Day Care</v>
          </cell>
          <cell r="B12">
            <v>149040</v>
          </cell>
          <cell r="C12">
            <v>4968</v>
          </cell>
          <cell r="D12">
            <v>5000</v>
          </cell>
          <cell r="E12">
            <v>11904</v>
          </cell>
          <cell r="F12">
            <v>0</v>
          </cell>
          <cell r="G12">
            <v>16904</v>
          </cell>
          <cell r="H12">
            <v>24173</v>
          </cell>
        </row>
        <row r="13">
          <cell r="A13" t="str">
            <v>Childventures Early Learning Academy</v>
          </cell>
          <cell r="B13">
            <v>193590</v>
          </cell>
          <cell r="C13">
            <v>6453</v>
          </cell>
          <cell r="D13">
            <v>5000</v>
          </cell>
          <cell r="E13">
            <v>12000</v>
          </cell>
          <cell r="F13">
            <v>0</v>
          </cell>
          <cell r="G13">
            <v>17000</v>
          </cell>
          <cell r="H13">
            <v>24310</v>
          </cell>
        </row>
        <row r="14">
          <cell r="A14" t="str">
            <v>Creative Me Preschool</v>
          </cell>
          <cell r="B14">
            <v>141945</v>
          </cell>
          <cell r="C14">
            <v>4731.5</v>
          </cell>
          <cell r="D14">
            <v>5000</v>
          </cell>
          <cell r="E14">
            <v>11194.5</v>
          </cell>
          <cell r="F14">
            <v>0</v>
          </cell>
          <cell r="G14">
            <v>16195</v>
          </cell>
          <cell r="H14">
            <v>23159</v>
          </cell>
        </row>
        <row r="15">
          <cell r="A15" t="str">
            <v>Cudley Corner Child Care Centre Inc</v>
          </cell>
          <cell r="B15">
            <v>76860</v>
          </cell>
          <cell r="C15">
            <v>2562</v>
          </cell>
          <cell r="D15">
            <v>5000</v>
          </cell>
          <cell r="E15">
            <v>4686</v>
          </cell>
          <cell r="F15">
            <v>0</v>
          </cell>
          <cell r="G15">
            <v>9686</v>
          </cell>
          <cell r="H15">
            <v>13851</v>
          </cell>
        </row>
        <row r="16">
          <cell r="A16" t="str">
            <v>Daycare on Delaware</v>
          </cell>
          <cell r="B16">
            <v>48780</v>
          </cell>
          <cell r="C16">
            <v>1626</v>
          </cell>
          <cell r="D16">
            <v>5000</v>
          </cell>
          <cell r="E16">
            <v>1878</v>
          </cell>
          <cell r="F16">
            <v>0</v>
          </cell>
          <cell r="G16">
            <v>6878</v>
          </cell>
          <cell r="H16">
            <v>9836</v>
          </cell>
        </row>
        <row r="17">
          <cell r="A17" t="str">
            <v>Dundas Valley Montessori School</v>
          </cell>
          <cell r="B17">
            <v>129825</v>
          </cell>
          <cell r="C17">
            <v>4327.5</v>
          </cell>
          <cell r="D17">
            <v>5000</v>
          </cell>
          <cell r="E17">
            <v>9982.5</v>
          </cell>
          <cell r="F17">
            <v>0</v>
          </cell>
          <cell r="G17">
            <v>14983</v>
          </cell>
          <cell r="H17">
            <v>21426</v>
          </cell>
        </row>
        <row r="18">
          <cell r="A18" t="str">
            <v>Fan-Tastic Scholars Child Learning Centre</v>
          </cell>
          <cell r="B18">
            <v>78030</v>
          </cell>
          <cell r="C18">
            <v>2601</v>
          </cell>
          <cell r="D18">
            <v>5000</v>
          </cell>
          <cell r="E18">
            <v>4803</v>
          </cell>
          <cell r="F18">
            <v>0</v>
          </cell>
          <cell r="G18">
            <v>9803</v>
          </cell>
          <cell r="H18">
            <v>14018</v>
          </cell>
        </row>
        <row r="19">
          <cell r="A19" t="str">
            <v>Farmers Dell Cooperative Preschool of Glanbrook</v>
          </cell>
          <cell r="B19">
            <v>10800</v>
          </cell>
          <cell r="C19">
            <v>360</v>
          </cell>
          <cell r="D19">
            <v>1800</v>
          </cell>
          <cell r="E19">
            <v>0</v>
          </cell>
          <cell r="F19">
            <v>0</v>
          </cell>
          <cell r="G19">
            <v>1800</v>
          </cell>
          <cell r="H19">
            <v>2574</v>
          </cell>
        </row>
        <row r="20">
          <cell r="A20" t="str">
            <v>First Class Children's Centre</v>
          </cell>
          <cell r="B20">
            <v>433800</v>
          </cell>
          <cell r="C20">
            <v>14460</v>
          </cell>
          <cell r="D20">
            <v>5000</v>
          </cell>
          <cell r="E20">
            <v>12000</v>
          </cell>
          <cell r="F20">
            <v>0</v>
          </cell>
          <cell r="G20">
            <v>17000</v>
          </cell>
          <cell r="H20">
            <v>24310</v>
          </cell>
        </row>
        <row r="21">
          <cell r="A21" t="str">
            <v>Galbraith Day Care Services Inc</v>
          </cell>
          <cell r="B21">
            <v>178200</v>
          </cell>
          <cell r="C21">
            <v>5940</v>
          </cell>
          <cell r="D21">
            <v>5000</v>
          </cell>
          <cell r="E21">
            <v>12000</v>
          </cell>
          <cell r="F21">
            <v>0</v>
          </cell>
          <cell r="G21">
            <v>17000</v>
          </cell>
          <cell r="H21">
            <v>24310</v>
          </cell>
        </row>
        <row r="22">
          <cell r="A22" t="str">
            <v>Garside Day Care Centre</v>
          </cell>
          <cell r="B22">
            <v>90990</v>
          </cell>
          <cell r="C22">
            <v>3033</v>
          </cell>
          <cell r="D22">
            <v>5000</v>
          </cell>
          <cell r="E22">
            <v>6099</v>
          </cell>
          <cell r="F22">
            <v>0</v>
          </cell>
          <cell r="G22">
            <v>11099</v>
          </cell>
          <cell r="H22">
            <v>15872</v>
          </cell>
        </row>
        <row r="23">
          <cell r="A23" t="str">
            <v>Golfwood Day Care Service Inc</v>
          </cell>
          <cell r="B23">
            <v>234900</v>
          </cell>
          <cell r="C23">
            <v>7830</v>
          </cell>
          <cell r="D23">
            <v>5000</v>
          </cell>
          <cell r="E23">
            <v>12000</v>
          </cell>
          <cell r="F23">
            <v>0</v>
          </cell>
          <cell r="G23">
            <v>17000</v>
          </cell>
          <cell r="H23">
            <v>24310</v>
          </cell>
        </row>
        <row r="24">
          <cell r="A24" t="str">
            <v>Hamilton Early Learning Centre</v>
          </cell>
          <cell r="B24">
            <v>77940</v>
          </cell>
          <cell r="C24">
            <v>2598</v>
          </cell>
          <cell r="D24">
            <v>5000</v>
          </cell>
          <cell r="E24">
            <v>4794</v>
          </cell>
          <cell r="F24">
            <v>0</v>
          </cell>
          <cell r="G24">
            <v>9794</v>
          </cell>
          <cell r="H24">
            <v>14005</v>
          </cell>
        </row>
        <row r="25">
          <cell r="A25" t="str">
            <v>Hamilton East Kiwanis Boys &amp; Girls Club</v>
          </cell>
          <cell r="B25">
            <v>199740</v>
          </cell>
          <cell r="C25">
            <v>6658</v>
          </cell>
          <cell r="D25">
            <v>5000</v>
          </cell>
          <cell r="E25">
            <v>12000</v>
          </cell>
          <cell r="F25">
            <v>0</v>
          </cell>
          <cell r="G25">
            <v>17000</v>
          </cell>
          <cell r="H25">
            <v>24310</v>
          </cell>
        </row>
        <row r="26">
          <cell r="A26" t="str">
            <v>Hamilton-Wentworth Catholic Child Care Centres Inc</v>
          </cell>
          <cell r="B26">
            <v>1877580</v>
          </cell>
          <cell r="C26">
            <v>62586</v>
          </cell>
          <cell r="D26">
            <v>5000</v>
          </cell>
          <cell r="E26">
            <v>12000</v>
          </cell>
          <cell r="F26">
            <v>95172</v>
          </cell>
          <cell r="G26">
            <v>112172</v>
          </cell>
          <cell r="H26">
            <v>160406</v>
          </cell>
        </row>
        <row r="27">
          <cell r="A27" t="str">
            <v>Heritage Green Child Care Inc</v>
          </cell>
          <cell r="B27">
            <v>119835</v>
          </cell>
          <cell r="C27">
            <v>3994.5</v>
          </cell>
          <cell r="D27">
            <v>5000</v>
          </cell>
          <cell r="E27">
            <v>8983.5</v>
          </cell>
          <cell r="F27">
            <v>0</v>
          </cell>
          <cell r="G27">
            <v>13984</v>
          </cell>
          <cell r="H27">
            <v>19997</v>
          </cell>
        </row>
        <row r="28">
          <cell r="A28" t="str">
            <v>Imagineer’s Early Learning Centre</v>
          </cell>
          <cell r="B28">
            <v>78030</v>
          </cell>
          <cell r="C28">
            <v>2601</v>
          </cell>
          <cell r="D28">
            <v>5000</v>
          </cell>
          <cell r="E28">
            <v>4803</v>
          </cell>
          <cell r="F28">
            <v>0</v>
          </cell>
          <cell r="G28">
            <v>9803</v>
          </cell>
          <cell r="H28">
            <v>14018</v>
          </cell>
        </row>
        <row r="29">
          <cell r="A29" t="str">
            <v>Infant Jesus Kindergarten</v>
          </cell>
          <cell r="B29">
            <v>194940</v>
          </cell>
          <cell r="C29">
            <v>6498</v>
          </cell>
          <cell r="D29">
            <v>5000</v>
          </cell>
          <cell r="E29">
            <v>12000</v>
          </cell>
          <cell r="F29">
            <v>0</v>
          </cell>
          <cell r="G29">
            <v>17000</v>
          </cell>
          <cell r="H29">
            <v>24310</v>
          </cell>
        </row>
        <row r="30">
          <cell r="A30" t="str">
            <v>Jacks &amp; Jills Co-op Preschool of Ancaster Inc</v>
          </cell>
          <cell r="B30">
            <v>10800</v>
          </cell>
          <cell r="C30">
            <v>360</v>
          </cell>
          <cell r="D30">
            <v>1800</v>
          </cell>
          <cell r="E30">
            <v>0</v>
          </cell>
          <cell r="F30">
            <v>0</v>
          </cell>
          <cell r="G30">
            <v>1800</v>
          </cell>
          <cell r="H30">
            <v>2574</v>
          </cell>
        </row>
        <row r="31">
          <cell r="A31" t="str">
            <v>Jamesville Children's Day Care Centre</v>
          </cell>
          <cell r="B31">
            <v>157455</v>
          </cell>
          <cell r="C31">
            <v>5248.5</v>
          </cell>
          <cell r="D31">
            <v>5000</v>
          </cell>
          <cell r="E31">
            <v>12000</v>
          </cell>
          <cell r="F31">
            <v>0</v>
          </cell>
          <cell r="G31">
            <v>17000</v>
          </cell>
          <cell r="H31">
            <v>24310</v>
          </cell>
        </row>
        <row r="32">
          <cell r="A32" t="str">
            <v>Kids and Company Ltd.</v>
          </cell>
          <cell r="B32">
            <v>265140</v>
          </cell>
          <cell r="C32">
            <v>8838</v>
          </cell>
          <cell r="D32">
            <v>5000</v>
          </cell>
          <cell r="E32">
            <v>12000</v>
          </cell>
          <cell r="F32">
            <v>0</v>
          </cell>
          <cell r="G32">
            <v>17000</v>
          </cell>
          <cell r="H32">
            <v>24310</v>
          </cell>
        </row>
        <row r="33">
          <cell r="A33" t="str">
            <v>Kinderseeds</v>
          </cell>
          <cell r="B33">
            <v>21675</v>
          </cell>
          <cell r="C33">
            <v>722.5</v>
          </cell>
          <cell r="D33">
            <v>3612.5</v>
          </cell>
          <cell r="E33">
            <v>0</v>
          </cell>
          <cell r="F33">
            <v>0</v>
          </cell>
          <cell r="G33">
            <v>3613</v>
          </cell>
          <cell r="H33">
            <v>5167</v>
          </cell>
        </row>
        <row r="34">
          <cell r="A34" t="str">
            <v>Kindertown Child Care Centre</v>
          </cell>
          <cell r="B34">
            <v>181890</v>
          </cell>
          <cell r="C34">
            <v>6063</v>
          </cell>
          <cell r="D34">
            <v>5000</v>
          </cell>
          <cell r="E34">
            <v>12000</v>
          </cell>
          <cell r="F34">
            <v>0</v>
          </cell>
          <cell r="G34">
            <v>17000</v>
          </cell>
          <cell r="H34">
            <v>24310</v>
          </cell>
        </row>
        <row r="35">
          <cell r="A35" t="str">
            <v>LaGarderie Le Petit Navire De Hamilton Inc</v>
          </cell>
          <cell r="B35">
            <v>84645</v>
          </cell>
          <cell r="C35">
            <v>2821.5</v>
          </cell>
          <cell r="D35">
            <v>5000</v>
          </cell>
          <cell r="E35">
            <v>5464.5</v>
          </cell>
          <cell r="F35">
            <v>0</v>
          </cell>
          <cell r="G35">
            <v>10465</v>
          </cell>
          <cell r="H35">
            <v>14965</v>
          </cell>
        </row>
        <row r="36">
          <cell r="A36" t="str">
            <v>LeBallon Rouge De Hamilton</v>
          </cell>
          <cell r="B36">
            <v>121635</v>
          </cell>
          <cell r="C36">
            <v>4054.5</v>
          </cell>
          <cell r="D36">
            <v>5000</v>
          </cell>
          <cell r="E36">
            <v>9163.5</v>
          </cell>
          <cell r="F36">
            <v>0</v>
          </cell>
          <cell r="G36">
            <v>14164</v>
          </cell>
          <cell r="H36">
            <v>20255</v>
          </cell>
        </row>
        <row r="37">
          <cell r="A37" t="str">
            <v>Little Learning House Fennell</v>
          </cell>
          <cell r="B37">
            <v>145710</v>
          </cell>
          <cell r="C37">
            <v>4857</v>
          </cell>
          <cell r="D37">
            <v>5000</v>
          </cell>
          <cell r="E37">
            <v>11571</v>
          </cell>
          <cell r="F37">
            <v>0</v>
          </cell>
          <cell r="G37">
            <v>16571</v>
          </cell>
          <cell r="H37">
            <v>23697</v>
          </cell>
        </row>
        <row r="38">
          <cell r="A38" t="str">
            <v>Little Mountaineers</v>
          </cell>
          <cell r="B38">
            <v>23895</v>
          </cell>
          <cell r="C38">
            <v>796.5</v>
          </cell>
          <cell r="D38">
            <v>3982.5</v>
          </cell>
          <cell r="E38">
            <v>0</v>
          </cell>
          <cell r="F38">
            <v>0</v>
          </cell>
          <cell r="G38">
            <v>3983</v>
          </cell>
          <cell r="H38">
            <v>5696</v>
          </cell>
        </row>
        <row r="39">
          <cell r="A39" t="str">
            <v>Little Peoples Day Care</v>
          </cell>
          <cell r="B39">
            <v>330120</v>
          </cell>
          <cell r="C39">
            <v>11004</v>
          </cell>
          <cell r="D39">
            <v>5000</v>
          </cell>
          <cell r="E39">
            <v>12000</v>
          </cell>
          <cell r="F39">
            <v>0</v>
          </cell>
          <cell r="G39">
            <v>17000</v>
          </cell>
          <cell r="H39">
            <v>24310</v>
          </cell>
        </row>
        <row r="40">
          <cell r="A40" t="str">
            <v>Lucky Day Nursery Inc</v>
          </cell>
          <cell r="B40">
            <v>96975</v>
          </cell>
          <cell r="C40">
            <v>3232.5</v>
          </cell>
          <cell r="D40">
            <v>5000</v>
          </cell>
          <cell r="E40">
            <v>6697.5</v>
          </cell>
          <cell r="F40">
            <v>0</v>
          </cell>
          <cell r="G40">
            <v>11698</v>
          </cell>
          <cell r="H40">
            <v>16728</v>
          </cell>
        </row>
        <row r="41">
          <cell r="A41" t="str">
            <v>McMaster Children's Centre Inc</v>
          </cell>
          <cell r="B41">
            <v>143100</v>
          </cell>
          <cell r="C41">
            <v>4770</v>
          </cell>
          <cell r="D41">
            <v>5000</v>
          </cell>
          <cell r="E41">
            <v>11310</v>
          </cell>
          <cell r="F41">
            <v>0</v>
          </cell>
          <cell r="G41">
            <v>16310</v>
          </cell>
          <cell r="H41">
            <v>23323</v>
          </cell>
        </row>
        <row r="42">
          <cell r="A42" t="str">
            <v>McMaster Students Union Incorporated</v>
          </cell>
          <cell r="B42">
            <v>90990</v>
          </cell>
          <cell r="C42">
            <v>3033</v>
          </cell>
          <cell r="D42">
            <v>5000</v>
          </cell>
          <cell r="E42">
            <v>6099</v>
          </cell>
          <cell r="F42">
            <v>0</v>
          </cell>
          <cell r="G42">
            <v>11099</v>
          </cell>
          <cell r="H42">
            <v>15872</v>
          </cell>
        </row>
        <row r="43">
          <cell r="A43" t="str">
            <v>Meadowlands Preschool Inc.</v>
          </cell>
          <cell r="B43">
            <v>212400</v>
          </cell>
          <cell r="C43">
            <v>7080</v>
          </cell>
          <cell r="D43">
            <v>5000</v>
          </cell>
          <cell r="E43">
            <v>12000</v>
          </cell>
          <cell r="F43">
            <v>0</v>
          </cell>
          <cell r="G43">
            <v>17000</v>
          </cell>
          <cell r="H43">
            <v>24310</v>
          </cell>
        </row>
        <row r="44">
          <cell r="A44" t="str">
            <v>Mother Goose Coop Preschool Inc</v>
          </cell>
          <cell r="B44">
            <v>10800</v>
          </cell>
          <cell r="C44">
            <v>360</v>
          </cell>
          <cell r="D44">
            <v>1800</v>
          </cell>
          <cell r="E44">
            <v>0</v>
          </cell>
          <cell r="F44">
            <v>0</v>
          </cell>
          <cell r="G44">
            <v>1800</v>
          </cell>
          <cell r="H44">
            <v>2574</v>
          </cell>
        </row>
        <row r="45">
          <cell r="A45" t="str">
            <v>Mountain Nursery School</v>
          </cell>
          <cell r="B45">
            <v>64980</v>
          </cell>
          <cell r="C45">
            <v>2166</v>
          </cell>
          <cell r="D45">
            <v>5000</v>
          </cell>
          <cell r="E45">
            <v>3498</v>
          </cell>
          <cell r="F45">
            <v>0</v>
          </cell>
          <cell r="G45">
            <v>8498</v>
          </cell>
          <cell r="H45">
            <v>12152</v>
          </cell>
        </row>
        <row r="46">
          <cell r="A46" t="str">
            <v>Mt Hamilton Baptist Day Care Centre</v>
          </cell>
          <cell r="B46">
            <v>255555</v>
          </cell>
          <cell r="C46">
            <v>8518.5</v>
          </cell>
          <cell r="D46">
            <v>5000</v>
          </cell>
          <cell r="E46">
            <v>12000</v>
          </cell>
          <cell r="F46">
            <v>0</v>
          </cell>
          <cell r="G46">
            <v>17000</v>
          </cell>
          <cell r="H46">
            <v>24310</v>
          </cell>
        </row>
        <row r="47">
          <cell r="A47" t="str">
            <v>Niwasa Early Learning and Care Centre</v>
          </cell>
          <cell r="B47">
            <v>38880</v>
          </cell>
          <cell r="C47">
            <v>1296</v>
          </cell>
          <cell r="D47">
            <v>5000</v>
          </cell>
          <cell r="E47">
            <v>888</v>
          </cell>
          <cell r="F47">
            <v>0</v>
          </cell>
          <cell r="G47">
            <v>5888</v>
          </cell>
          <cell r="H47">
            <v>8420</v>
          </cell>
        </row>
        <row r="48">
          <cell r="A48" t="str">
            <v>Noah's Ark Children's Centre</v>
          </cell>
          <cell r="B48">
            <v>89842.5</v>
          </cell>
          <cell r="C48">
            <v>2994.75</v>
          </cell>
          <cell r="D48">
            <v>5000</v>
          </cell>
          <cell r="E48">
            <v>5984.25</v>
          </cell>
          <cell r="F48">
            <v>0</v>
          </cell>
          <cell r="G48">
            <v>10984</v>
          </cell>
          <cell r="H48">
            <v>15707</v>
          </cell>
        </row>
        <row r="49">
          <cell r="A49" t="str">
            <v>Paradise Corner Children's Centre</v>
          </cell>
          <cell r="B49">
            <v>181350</v>
          </cell>
          <cell r="C49">
            <v>6045</v>
          </cell>
          <cell r="D49">
            <v>5000</v>
          </cell>
          <cell r="E49">
            <v>12000</v>
          </cell>
          <cell r="F49">
            <v>0</v>
          </cell>
          <cell r="G49">
            <v>17000</v>
          </cell>
          <cell r="H49">
            <v>24310</v>
          </cell>
        </row>
        <row r="50">
          <cell r="A50" t="str">
            <v>Paramount Family Centre</v>
          </cell>
          <cell r="B50">
            <v>130522.5</v>
          </cell>
          <cell r="C50">
            <v>4350.75</v>
          </cell>
          <cell r="D50">
            <v>5000</v>
          </cell>
          <cell r="E50">
            <v>10052.25</v>
          </cell>
          <cell r="F50">
            <v>0</v>
          </cell>
          <cell r="G50">
            <v>15052</v>
          </cell>
          <cell r="H50">
            <v>21524</v>
          </cell>
        </row>
        <row r="51">
          <cell r="A51" t="str">
            <v>Parkside Daycare Inc.</v>
          </cell>
          <cell r="B51">
            <v>136170</v>
          </cell>
          <cell r="C51">
            <v>4539</v>
          </cell>
          <cell r="D51">
            <v>5000</v>
          </cell>
          <cell r="E51">
            <v>10617</v>
          </cell>
          <cell r="F51">
            <v>0</v>
          </cell>
          <cell r="G51">
            <v>15617</v>
          </cell>
          <cell r="H51">
            <v>22332</v>
          </cell>
        </row>
        <row r="52">
          <cell r="A52" t="str">
            <v>Peekaboo Group Child Care Inc</v>
          </cell>
          <cell r="B52">
            <v>230790</v>
          </cell>
          <cell r="C52">
            <v>7693</v>
          </cell>
          <cell r="D52">
            <v>5000</v>
          </cell>
          <cell r="E52">
            <v>12000</v>
          </cell>
          <cell r="F52">
            <v>0</v>
          </cell>
          <cell r="G52">
            <v>17000</v>
          </cell>
          <cell r="H52">
            <v>24310</v>
          </cell>
        </row>
        <row r="53">
          <cell r="A53" t="str">
            <v>Peter Pan Co-op Preschool of Hamilton</v>
          </cell>
          <cell r="B53">
            <v>24401.4</v>
          </cell>
          <cell r="C53">
            <v>813.38</v>
          </cell>
          <cell r="D53">
            <v>4066.9</v>
          </cell>
          <cell r="E53">
            <v>0</v>
          </cell>
          <cell r="F53">
            <v>0</v>
          </cell>
          <cell r="G53">
            <v>4067</v>
          </cell>
          <cell r="H53">
            <v>5816</v>
          </cell>
        </row>
        <row r="54">
          <cell r="A54" t="str">
            <v>Pied Piper Co-op Preschool of Hamilton Inc</v>
          </cell>
          <cell r="B54">
            <v>27112.5</v>
          </cell>
          <cell r="C54">
            <v>903.75</v>
          </cell>
          <cell r="D54">
            <v>4518.75</v>
          </cell>
          <cell r="E54">
            <v>0</v>
          </cell>
          <cell r="F54">
            <v>0</v>
          </cell>
          <cell r="G54">
            <v>4519</v>
          </cell>
          <cell r="H54">
            <v>6462</v>
          </cell>
        </row>
        <row r="55">
          <cell r="A55" t="str">
            <v>Red Hill Family Centre</v>
          </cell>
          <cell r="B55">
            <v>153180</v>
          </cell>
          <cell r="C55">
            <v>5106</v>
          </cell>
          <cell r="D55">
            <v>5000</v>
          </cell>
          <cell r="E55">
            <v>12000</v>
          </cell>
          <cell r="F55">
            <v>0</v>
          </cell>
          <cell r="G55">
            <v>17000</v>
          </cell>
          <cell r="H55">
            <v>24310</v>
          </cell>
        </row>
        <row r="56">
          <cell r="A56" t="str">
            <v>St James Co-op Nursery School of Dundas</v>
          </cell>
          <cell r="B56">
            <v>19507.5</v>
          </cell>
          <cell r="C56">
            <v>650.25</v>
          </cell>
          <cell r="D56">
            <v>3251.25</v>
          </cell>
          <cell r="E56">
            <v>0</v>
          </cell>
          <cell r="F56">
            <v>0</v>
          </cell>
          <cell r="G56">
            <v>3251</v>
          </cell>
          <cell r="H56">
            <v>4649</v>
          </cell>
        </row>
        <row r="57">
          <cell r="A57" t="str">
            <v>St Joachim Children's Centre of Ancaster Inc</v>
          </cell>
          <cell r="B57">
            <v>108337.5</v>
          </cell>
          <cell r="C57">
            <v>3611.25</v>
          </cell>
          <cell r="D57">
            <v>5000</v>
          </cell>
          <cell r="E57">
            <v>7833.75</v>
          </cell>
          <cell r="F57">
            <v>0</v>
          </cell>
          <cell r="G57">
            <v>12834</v>
          </cell>
          <cell r="H57">
            <v>18353</v>
          </cell>
        </row>
        <row r="58">
          <cell r="A58" t="str">
            <v>St Mark's Co-op Preschool Inc</v>
          </cell>
          <cell r="B58">
            <v>10800</v>
          </cell>
          <cell r="C58">
            <v>360</v>
          </cell>
          <cell r="D58">
            <v>1800</v>
          </cell>
          <cell r="E58">
            <v>0</v>
          </cell>
          <cell r="F58">
            <v>0</v>
          </cell>
          <cell r="G58">
            <v>1800</v>
          </cell>
          <cell r="H58">
            <v>2574</v>
          </cell>
        </row>
        <row r="59">
          <cell r="A59" t="str">
            <v>St Matthew's Children's Centre</v>
          </cell>
          <cell r="B59">
            <v>118530</v>
          </cell>
          <cell r="C59">
            <v>3951</v>
          </cell>
          <cell r="D59">
            <v>5000</v>
          </cell>
          <cell r="E59">
            <v>8853</v>
          </cell>
          <cell r="F59">
            <v>0</v>
          </cell>
          <cell r="G59">
            <v>13853</v>
          </cell>
          <cell r="H59">
            <v>19810</v>
          </cell>
        </row>
        <row r="60">
          <cell r="A60" t="str">
            <v>St Peter's Children's Day Care Centre of Hamiton</v>
          </cell>
          <cell r="B60">
            <v>92295</v>
          </cell>
          <cell r="C60">
            <v>3076.5</v>
          </cell>
          <cell r="D60">
            <v>5000</v>
          </cell>
          <cell r="E60">
            <v>6229.5</v>
          </cell>
          <cell r="F60">
            <v>0</v>
          </cell>
          <cell r="G60">
            <v>11230</v>
          </cell>
          <cell r="H60">
            <v>16059</v>
          </cell>
        </row>
        <row r="61">
          <cell r="A61" t="str">
            <v>St. Martin's Manor Early Learning Centre</v>
          </cell>
          <cell r="B61">
            <v>84150</v>
          </cell>
          <cell r="C61">
            <v>2805</v>
          </cell>
          <cell r="D61">
            <v>5000</v>
          </cell>
          <cell r="E61">
            <v>5415</v>
          </cell>
          <cell r="F61">
            <v>0</v>
          </cell>
          <cell r="G61">
            <v>10415</v>
          </cell>
          <cell r="H61">
            <v>14893</v>
          </cell>
        </row>
        <row r="62">
          <cell r="A62" t="str">
            <v>Stoney Creek Child Care Centre Inc.</v>
          </cell>
          <cell r="B62">
            <v>208485</v>
          </cell>
          <cell r="C62">
            <v>6949.5</v>
          </cell>
          <cell r="D62">
            <v>5000</v>
          </cell>
          <cell r="E62">
            <v>12000</v>
          </cell>
          <cell r="F62">
            <v>0</v>
          </cell>
          <cell r="G62">
            <v>17000</v>
          </cell>
          <cell r="H62">
            <v>24310</v>
          </cell>
        </row>
        <row r="63">
          <cell r="A63" t="str">
            <v>Stoney Creek Co-op Preschool Inc</v>
          </cell>
          <cell r="B63">
            <v>10800</v>
          </cell>
          <cell r="C63">
            <v>360</v>
          </cell>
          <cell r="D63">
            <v>1800</v>
          </cell>
          <cell r="E63">
            <v>0</v>
          </cell>
          <cell r="F63">
            <v>0</v>
          </cell>
          <cell r="G63">
            <v>1800</v>
          </cell>
          <cell r="H63">
            <v>2574</v>
          </cell>
        </row>
        <row r="64">
          <cell r="A64" t="str">
            <v>Sunshine &amp; Rainbows Christian Day Care Ctr</v>
          </cell>
          <cell r="B64">
            <v>90990</v>
          </cell>
          <cell r="C64">
            <v>3033</v>
          </cell>
          <cell r="D64">
            <v>5000</v>
          </cell>
          <cell r="E64">
            <v>6099</v>
          </cell>
          <cell r="F64">
            <v>0</v>
          </cell>
          <cell r="G64">
            <v>11099</v>
          </cell>
          <cell r="H64">
            <v>15872</v>
          </cell>
        </row>
        <row r="65">
          <cell r="A65" t="str">
            <v>Sunshine Daycare</v>
          </cell>
          <cell r="B65">
            <v>118170</v>
          </cell>
          <cell r="C65">
            <v>3939</v>
          </cell>
          <cell r="D65">
            <v>5000</v>
          </cell>
          <cell r="E65">
            <v>8817</v>
          </cell>
          <cell r="F65">
            <v>0</v>
          </cell>
          <cell r="G65">
            <v>13817</v>
          </cell>
          <cell r="H65">
            <v>19758</v>
          </cell>
        </row>
        <row r="66">
          <cell r="A66" t="str">
            <v>Tapawingo Day Care</v>
          </cell>
          <cell r="B66">
            <v>91440</v>
          </cell>
          <cell r="C66">
            <v>3048</v>
          </cell>
          <cell r="D66">
            <v>5000</v>
          </cell>
          <cell r="E66">
            <v>6144</v>
          </cell>
          <cell r="F66">
            <v>0</v>
          </cell>
          <cell r="G66">
            <v>11144</v>
          </cell>
          <cell r="H66">
            <v>15936</v>
          </cell>
        </row>
        <row r="67">
          <cell r="A67" t="str">
            <v>Temple Playhouse</v>
          </cell>
          <cell r="B67">
            <v>103612.5</v>
          </cell>
          <cell r="C67">
            <v>3453.75</v>
          </cell>
          <cell r="D67">
            <v>5000</v>
          </cell>
          <cell r="E67">
            <v>7361.25</v>
          </cell>
          <cell r="F67">
            <v>0</v>
          </cell>
          <cell r="G67">
            <v>12361</v>
          </cell>
          <cell r="H67">
            <v>17676</v>
          </cell>
        </row>
        <row r="68">
          <cell r="A68" t="str">
            <v>The Millgrove Children's Centre</v>
          </cell>
          <cell r="B68">
            <v>148950</v>
          </cell>
          <cell r="C68">
            <v>4965</v>
          </cell>
          <cell r="D68">
            <v>5000</v>
          </cell>
          <cell r="E68">
            <v>11895</v>
          </cell>
          <cell r="F68">
            <v>0</v>
          </cell>
          <cell r="G68">
            <v>16895</v>
          </cell>
          <cell r="H68">
            <v>24160</v>
          </cell>
        </row>
        <row r="69">
          <cell r="A69" t="str">
            <v>The Nesting Nook</v>
          </cell>
          <cell r="B69">
            <v>98415</v>
          </cell>
          <cell r="C69">
            <v>3280.5</v>
          </cell>
          <cell r="D69">
            <v>5000</v>
          </cell>
          <cell r="E69">
            <v>6841.5</v>
          </cell>
          <cell r="F69">
            <v>0</v>
          </cell>
          <cell r="G69">
            <v>11842</v>
          </cell>
          <cell r="H69">
            <v>16934</v>
          </cell>
        </row>
        <row r="70">
          <cell r="A70" t="str">
            <v>Today's Family</v>
          </cell>
          <cell r="B70">
            <v>1182825</v>
          </cell>
          <cell r="C70">
            <v>39427.5</v>
          </cell>
          <cell r="D70">
            <v>5000</v>
          </cell>
          <cell r="E70">
            <v>12000</v>
          </cell>
          <cell r="F70">
            <v>48855</v>
          </cell>
          <cell r="G70">
            <v>65855</v>
          </cell>
          <cell r="H70">
            <v>94173</v>
          </cell>
        </row>
        <row r="71">
          <cell r="A71" t="str">
            <v>Umbrella Family &amp; Child Centre of Hamilton</v>
          </cell>
          <cell r="B71">
            <v>1015717.5</v>
          </cell>
          <cell r="C71">
            <v>33857.25</v>
          </cell>
          <cell r="D71">
            <v>5000</v>
          </cell>
          <cell r="E71">
            <v>12000</v>
          </cell>
          <cell r="F71">
            <v>37714.5</v>
          </cell>
          <cell r="G71">
            <v>54715</v>
          </cell>
          <cell r="H71">
            <v>78242</v>
          </cell>
        </row>
        <row r="72">
          <cell r="A72" t="str">
            <v>Village Children's Centre of Waterdown</v>
          </cell>
          <cell r="B72">
            <v>118080</v>
          </cell>
          <cell r="C72">
            <v>3936</v>
          </cell>
          <cell r="D72">
            <v>5000</v>
          </cell>
          <cell r="E72">
            <v>8808</v>
          </cell>
          <cell r="F72">
            <v>0</v>
          </cell>
          <cell r="G72">
            <v>13808</v>
          </cell>
          <cell r="H72">
            <v>19745</v>
          </cell>
        </row>
        <row r="73">
          <cell r="A73" t="str">
            <v>Village Treehouse Childcare Inc.</v>
          </cell>
          <cell r="B73">
            <v>111847.5</v>
          </cell>
          <cell r="C73">
            <v>3728.25</v>
          </cell>
          <cell r="D73">
            <v>5000</v>
          </cell>
          <cell r="E73">
            <v>8184.75</v>
          </cell>
          <cell r="F73">
            <v>0</v>
          </cell>
          <cell r="G73">
            <v>13185</v>
          </cell>
          <cell r="H73">
            <v>18855</v>
          </cell>
        </row>
        <row r="74">
          <cell r="A74" t="str">
            <v>Waterdown District Children's Centre</v>
          </cell>
          <cell r="B74">
            <v>188887.5</v>
          </cell>
          <cell r="C74">
            <v>6296.25</v>
          </cell>
          <cell r="D74">
            <v>5000</v>
          </cell>
          <cell r="E74">
            <v>12000</v>
          </cell>
          <cell r="F74">
            <v>0</v>
          </cell>
          <cell r="G74">
            <v>17000</v>
          </cell>
          <cell r="H74">
            <v>24310</v>
          </cell>
        </row>
        <row r="75">
          <cell r="A75" t="str">
            <v>Way to Learn Daycare</v>
          </cell>
          <cell r="B75">
            <v>69840</v>
          </cell>
          <cell r="C75">
            <v>2328</v>
          </cell>
          <cell r="D75">
            <v>5000</v>
          </cell>
          <cell r="E75">
            <v>3984</v>
          </cell>
          <cell r="F75">
            <v>0</v>
          </cell>
          <cell r="G75">
            <v>8984</v>
          </cell>
          <cell r="H75">
            <v>12847</v>
          </cell>
        </row>
        <row r="76">
          <cell r="A76" t="str">
            <v>Wesley Urban Ministries Inc</v>
          </cell>
          <cell r="B76">
            <v>69525</v>
          </cell>
          <cell r="C76">
            <v>2317.5</v>
          </cell>
          <cell r="D76">
            <v>5000</v>
          </cell>
          <cell r="E76">
            <v>3952.5</v>
          </cell>
          <cell r="F76">
            <v>0</v>
          </cell>
          <cell r="G76">
            <v>8953</v>
          </cell>
          <cell r="H76">
            <v>12803</v>
          </cell>
        </row>
        <row r="77">
          <cell r="A77" t="str">
            <v>Westdale Children's School</v>
          </cell>
          <cell r="B77">
            <v>10800</v>
          </cell>
          <cell r="C77">
            <v>360</v>
          </cell>
          <cell r="D77">
            <v>1800</v>
          </cell>
          <cell r="E77">
            <v>0</v>
          </cell>
          <cell r="F77">
            <v>0</v>
          </cell>
          <cell r="G77">
            <v>1800</v>
          </cell>
          <cell r="H77">
            <v>2574</v>
          </cell>
        </row>
        <row r="78">
          <cell r="A78" t="str">
            <v>Westdale Co-op Preschool</v>
          </cell>
          <cell r="B78">
            <v>10800</v>
          </cell>
          <cell r="C78">
            <v>360</v>
          </cell>
          <cell r="D78">
            <v>1800</v>
          </cell>
          <cell r="E78">
            <v>0</v>
          </cell>
          <cell r="F78">
            <v>0</v>
          </cell>
          <cell r="G78">
            <v>1800</v>
          </cell>
          <cell r="H78">
            <v>2574</v>
          </cell>
        </row>
        <row r="79">
          <cell r="A79" t="str">
            <v>Winona Children's Centre</v>
          </cell>
          <cell r="B79">
            <v>128340</v>
          </cell>
          <cell r="C79">
            <v>4278</v>
          </cell>
          <cell r="D79">
            <v>5000</v>
          </cell>
          <cell r="E79">
            <v>9834</v>
          </cell>
          <cell r="F79">
            <v>0</v>
          </cell>
          <cell r="G79">
            <v>14834</v>
          </cell>
          <cell r="H79">
            <v>21213</v>
          </cell>
        </row>
        <row r="80">
          <cell r="A80" t="str">
            <v>YMCA Day Care Centres</v>
          </cell>
          <cell r="B80">
            <v>1044285</v>
          </cell>
          <cell r="C80">
            <v>34809.5</v>
          </cell>
          <cell r="D80">
            <v>5000</v>
          </cell>
          <cell r="E80">
            <v>12000</v>
          </cell>
          <cell r="F80">
            <v>39619</v>
          </cell>
          <cell r="G80">
            <v>56619</v>
          </cell>
          <cell r="H80">
            <v>80965</v>
          </cell>
        </row>
        <row r="81">
          <cell r="A81" t="str">
            <v>YWCA Daycares</v>
          </cell>
          <cell r="B81">
            <v>310027.5</v>
          </cell>
          <cell r="C81">
            <v>10334.25</v>
          </cell>
          <cell r="D81">
            <v>5000</v>
          </cell>
          <cell r="E81">
            <v>12000</v>
          </cell>
          <cell r="F81">
            <v>0</v>
          </cell>
          <cell r="G81">
            <v>17000</v>
          </cell>
          <cell r="H81">
            <v>24310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pload"/>
      <sheetName val="OCCMS Multi"/>
      <sheetName val="OCCMS Single"/>
      <sheetName val="OCCMS"/>
      <sheetName val="WI Calc"/>
      <sheetName val="All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 t="str">
            <v>Site</v>
          </cell>
          <cell r="D5" t="str">
            <v>Vendor</v>
          </cell>
          <cell r="E5" t="str">
            <v>Type</v>
          </cell>
          <cell r="F5" t="str">
            <v>Method</v>
          </cell>
          <cell r="G5" t="str">
            <v>WS</v>
          </cell>
          <cell r="H5" t="str">
            <v>2013 FTE</v>
          </cell>
          <cell r="I5" t="str">
            <v>Supv</v>
          </cell>
          <cell r="J5" t="str">
            <v>0-5</v>
          </cell>
          <cell r="K5" t="str">
            <v>6-12</v>
          </cell>
          <cell r="L5" t="str">
            <v>PHDC</v>
          </cell>
          <cell r="M5" t="str">
            <v>Non-Program Staff</v>
          </cell>
          <cell r="N5" t="str">
            <v>Total</v>
          </cell>
        </row>
        <row r="6">
          <cell r="C6" t="str">
            <v>Ancaster Little Gems Children's Centre</v>
          </cell>
          <cell r="D6" t="str">
            <v>0000000557</v>
          </cell>
          <cell r="E6" t="str">
            <v>Comm</v>
          </cell>
          <cell r="F6" t="str">
            <v>via OCCMS</v>
          </cell>
          <cell r="G6">
            <v>133524</v>
          </cell>
          <cell r="H6">
            <v>18.399999999999999</v>
          </cell>
          <cell r="I6">
            <v>2</v>
          </cell>
          <cell r="J6">
            <v>13.95</v>
          </cell>
          <cell r="K6">
            <v>1.32</v>
          </cell>
          <cell r="M6">
            <v>1.1299999999999999</v>
          </cell>
          <cell r="N6">
            <v>18.399999999999999</v>
          </cell>
        </row>
        <row r="7">
          <cell r="C7" t="str">
            <v>Ancaster Small Fry</v>
          </cell>
          <cell r="D7" t="str">
            <v>0000000559</v>
          </cell>
          <cell r="E7" t="str">
            <v>NP</v>
          </cell>
          <cell r="F7" t="str">
            <v>Upload</v>
          </cell>
          <cell r="G7">
            <v>7422</v>
          </cell>
          <cell r="H7">
            <v>0.63</v>
          </cell>
          <cell r="J7">
            <v>0.63</v>
          </cell>
          <cell r="N7">
            <v>0.63</v>
          </cell>
        </row>
        <row r="8">
          <cell r="C8" t="str">
            <v>Awesome Beginnings Co-op Nursery School Inc</v>
          </cell>
          <cell r="D8" t="str">
            <v>0000027419</v>
          </cell>
          <cell r="E8" t="str">
            <v>NP</v>
          </cell>
          <cell r="F8" t="str">
            <v>Upload</v>
          </cell>
          <cell r="G8">
            <v>10352</v>
          </cell>
          <cell r="H8">
            <v>1.77</v>
          </cell>
          <cell r="I8">
            <v>0.83</v>
          </cell>
          <cell r="J8">
            <v>0.84</v>
          </cell>
          <cell r="M8">
            <v>0.1</v>
          </cell>
          <cell r="N8">
            <v>1.77</v>
          </cell>
        </row>
        <row r="9">
          <cell r="C9" t="str">
            <v>Benjamin Bunny Nursery School</v>
          </cell>
          <cell r="D9" t="str">
            <v>0000000829</v>
          </cell>
          <cell r="E9" t="str">
            <v>NP</v>
          </cell>
          <cell r="F9" t="str">
            <v>Upload</v>
          </cell>
          <cell r="G9">
            <v>14845</v>
          </cell>
          <cell r="H9">
            <v>1.26</v>
          </cell>
          <cell r="J9">
            <v>1.26</v>
          </cell>
          <cell r="N9">
            <v>1.26</v>
          </cell>
        </row>
        <row r="10">
          <cell r="C10" t="str">
            <v>Blossoms Child Care Centre Inc.</v>
          </cell>
          <cell r="D10" t="str">
            <v>0000074859</v>
          </cell>
          <cell r="E10" t="str">
            <v>Comm</v>
          </cell>
          <cell r="F10" t="str">
            <v>via OCCMS</v>
          </cell>
          <cell r="G10">
            <v>64271</v>
          </cell>
          <cell r="H10">
            <v>8.75</v>
          </cell>
          <cell r="I10">
            <v>1</v>
          </cell>
          <cell r="J10">
            <v>7</v>
          </cell>
          <cell r="M10">
            <v>0.75</v>
          </cell>
          <cell r="N10">
            <v>8.75</v>
          </cell>
        </row>
        <row r="11">
          <cell r="C11" t="str">
            <v>Central Day Care</v>
          </cell>
          <cell r="D11" t="str">
            <v>0000001246</v>
          </cell>
          <cell r="E11" t="str">
            <v>Comm</v>
          </cell>
          <cell r="F11" t="str">
            <v>via OCCMS</v>
          </cell>
          <cell r="G11">
            <v>141930</v>
          </cell>
          <cell r="H11">
            <v>20</v>
          </cell>
          <cell r="I11">
            <v>2</v>
          </cell>
          <cell r="J11">
            <v>16</v>
          </cell>
          <cell r="M11">
            <v>2</v>
          </cell>
          <cell r="N11">
            <v>20</v>
          </cell>
        </row>
        <row r="12">
          <cell r="C12" t="str">
            <v>Chestnut Tree Preschool Inc</v>
          </cell>
          <cell r="D12" t="str">
            <v>0000007095</v>
          </cell>
          <cell r="E12" t="str">
            <v>Comm</v>
          </cell>
          <cell r="F12" t="str">
            <v>Upload</v>
          </cell>
          <cell r="G12">
            <v>19214</v>
          </cell>
          <cell r="H12">
            <v>2.96</v>
          </cell>
          <cell r="I12">
            <v>0.83</v>
          </cell>
          <cell r="J12">
            <v>2.13</v>
          </cell>
          <cell r="N12">
            <v>2.96</v>
          </cell>
        </row>
        <row r="13">
          <cell r="C13" t="str">
            <v>Childventures Early Learning Academy</v>
          </cell>
          <cell r="D13" t="str">
            <v>0000078597</v>
          </cell>
          <cell r="E13" t="str">
            <v>Comm</v>
          </cell>
          <cell r="F13" t="str">
            <v>via OCCMS</v>
          </cell>
          <cell r="G13">
            <v>160572</v>
          </cell>
          <cell r="H13">
            <v>24.25</v>
          </cell>
          <cell r="I13">
            <v>1.5</v>
          </cell>
          <cell r="J13">
            <v>19</v>
          </cell>
          <cell r="M13">
            <v>3.75</v>
          </cell>
          <cell r="N13">
            <v>24.25</v>
          </cell>
        </row>
        <row r="14">
          <cell r="C14" t="str">
            <v>Community Living Hamilton</v>
          </cell>
          <cell r="D14" t="str">
            <v>0000044751</v>
          </cell>
          <cell r="E14" t="str">
            <v>NP</v>
          </cell>
          <cell r="F14" t="str">
            <v>via OCCMS</v>
          </cell>
          <cell r="G14">
            <v>19113</v>
          </cell>
          <cell r="H14">
            <v>6</v>
          </cell>
          <cell r="J14">
            <v>4</v>
          </cell>
          <cell r="M14">
            <v>2</v>
          </cell>
          <cell r="N14">
            <v>6</v>
          </cell>
        </row>
        <row r="15">
          <cell r="C15" t="str">
            <v>Daycare on Delaware</v>
          </cell>
          <cell r="D15" t="str">
            <v>0000069834</v>
          </cell>
          <cell r="E15" t="str">
            <v>Comm</v>
          </cell>
          <cell r="F15" t="str">
            <v>via OCCMS</v>
          </cell>
          <cell r="G15">
            <v>33824</v>
          </cell>
          <cell r="H15">
            <v>3</v>
          </cell>
          <cell r="I15">
            <v>0.5</v>
          </cell>
          <cell r="J15">
            <v>2.5</v>
          </cell>
          <cell r="N15">
            <v>3</v>
          </cell>
        </row>
        <row r="16">
          <cell r="C16" t="str">
            <v>Dundas Valley Montessori School</v>
          </cell>
          <cell r="D16" t="str">
            <v>0000036066</v>
          </cell>
          <cell r="E16" t="str">
            <v>Comm</v>
          </cell>
          <cell r="F16" t="str">
            <v>Upload</v>
          </cell>
          <cell r="G16">
            <v>75693</v>
          </cell>
          <cell r="H16">
            <v>9.1300000000000008</v>
          </cell>
          <cell r="I16">
            <v>0.83</v>
          </cell>
          <cell r="J16">
            <v>7.47</v>
          </cell>
          <cell r="K16">
            <v>0.83</v>
          </cell>
          <cell r="N16">
            <v>9.129999999999999</v>
          </cell>
        </row>
        <row r="17">
          <cell r="C17" t="str">
            <v>Early Scholars Preschool - Ancaster</v>
          </cell>
          <cell r="D17" t="str">
            <v>Multi</v>
          </cell>
          <cell r="E17" t="str">
            <v>Comm</v>
          </cell>
          <cell r="F17">
            <v>41228.572916666664</v>
          </cell>
          <cell r="G17">
            <v>0</v>
          </cell>
          <cell r="H17">
            <v>2.38</v>
          </cell>
          <cell r="I17">
            <v>0.25</v>
          </cell>
          <cell r="J17">
            <v>2</v>
          </cell>
          <cell r="M17">
            <v>0.13</v>
          </cell>
          <cell r="N17">
            <v>2.38</v>
          </cell>
        </row>
        <row r="18">
          <cell r="C18" t="str">
            <v>Early Scholars Preschool - Stoney Creek</v>
          </cell>
          <cell r="D18" t="str">
            <v>Multi</v>
          </cell>
          <cell r="E18" t="str">
            <v>Comm</v>
          </cell>
          <cell r="F18">
            <v>41228.572222222225</v>
          </cell>
          <cell r="G18">
            <v>9528</v>
          </cell>
          <cell r="H18">
            <v>1.89</v>
          </cell>
          <cell r="I18">
            <v>0.13</v>
          </cell>
          <cell r="J18">
            <v>1.63</v>
          </cell>
          <cell r="M18">
            <v>0.13</v>
          </cell>
          <cell r="N18">
            <v>1.8899999999999997</v>
          </cell>
        </row>
        <row r="19">
          <cell r="C19" t="str">
            <v>Farmers Dell Cooperative Preschool of Glanbrook</v>
          </cell>
          <cell r="D19" t="str">
            <v>0000002301</v>
          </cell>
          <cell r="E19" t="str">
            <v>NP</v>
          </cell>
          <cell r="F19" t="str">
            <v>Upload</v>
          </cell>
          <cell r="G19">
            <v>4521</v>
          </cell>
          <cell r="H19">
            <v>0.63</v>
          </cell>
          <cell r="J19">
            <v>0.63</v>
          </cell>
          <cell r="N19">
            <v>0.63</v>
          </cell>
        </row>
        <row r="20">
          <cell r="C20" t="str">
            <v>First Class Children's Centre</v>
          </cell>
          <cell r="D20" t="str">
            <v>0000002345</v>
          </cell>
          <cell r="E20" t="str">
            <v>Comm</v>
          </cell>
          <cell r="F20" t="str">
            <v>via OCCMS</v>
          </cell>
          <cell r="G20">
            <v>294348</v>
          </cell>
          <cell r="H20">
            <v>39</v>
          </cell>
          <cell r="I20">
            <v>2</v>
          </cell>
          <cell r="J20">
            <v>35</v>
          </cell>
          <cell r="M20">
            <v>2</v>
          </cell>
          <cell r="N20">
            <v>39</v>
          </cell>
        </row>
        <row r="21">
          <cell r="C21" t="str">
            <v>Galbraith Day Care Services Inc</v>
          </cell>
          <cell r="D21" t="str">
            <v>0000002462</v>
          </cell>
          <cell r="E21" t="str">
            <v>NP</v>
          </cell>
          <cell r="F21" t="str">
            <v>via OCCMS</v>
          </cell>
          <cell r="G21">
            <v>107312</v>
          </cell>
          <cell r="H21">
            <v>3.25</v>
          </cell>
          <cell r="I21">
            <v>1</v>
          </cell>
          <cell r="L21">
            <v>58</v>
          </cell>
          <cell r="M21">
            <v>2.25</v>
          </cell>
          <cell r="N21">
            <v>61.25</v>
          </cell>
        </row>
        <row r="22">
          <cell r="C22" t="str">
            <v>Garside Day Care Centre</v>
          </cell>
          <cell r="D22" t="str">
            <v>0000002470</v>
          </cell>
          <cell r="E22" t="str">
            <v>NP</v>
          </cell>
          <cell r="F22" t="str">
            <v>via OCCMS</v>
          </cell>
          <cell r="G22">
            <v>64271</v>
          </cell>
          <cell r="H22">
            <v>8.75</v>
          </cell>
          <cell r="I22">
            <v>1</v>
          </cell>
          <cell r="J22">
            <v>6</v>
          </cell>
          <cell r="M22">
            <v>1.75</v>
          </cell>
          <cell r="N22">
            <v>8.75</v>
          </cell>
        </row>
        <row r="23">
          <cell r="C23" t="str">
            <v>Golfwood Day Care Service Inc</v>
          </cell>
          <cell r="D23" t="str">
            <v>0000002564</v>
          </cell>
          <cell r="E23" t="str">
            <v>NP</v>
          </cell>
          <cell r="F23" t="str">
            <v>via OCCMS</v>
          </cell>
          <cell r="G23">
            <v>150348</v>
          </cell>
          <cell r="H23">
            <v>5</v>
          </cell>
          <cell r="I23">
            <v>3</v>
          </cell>
          <cell r="L23">
            <v>61</v>
          </cell>
          <cell r="M23">
            <v>2</v>
          </cell>
          <cell r="N23">
            <v>66</v>
          </cell>
        </row>
        <row r="24">
          <cell r="C24" t="str">
            <v>Hamilton &amp; District Council of Co-op Preschools In</v>
          </cell>
          <cell r="D24" t="str">
            <v>0000002670</v>
          </cell>
          <cell r="E24" t="str">
            <v>NP</v>
          </cell>
          <cell r="F24" t="str">
            <v>via OCCMS</v>
          </cell>
          <cell r="G24">
            <v>9149</v>
          </cell>
          <cell r="H24">
            <v>3.56</v>
          </cell>
          <cell r="I24">
            <v>1</v>
          </cell>
          <cell r="J24">
            <v>2.1</v>
          </cell>
          <cell r="M24">
            <v>0.46</v>
          </cell>
          <cell r="N24">
            <v>3.56</v>
          </cell>
        </row>
        <row r="25">
          <cell r="C25" t="str">
            <v>Hamilton East Kiwanis - Queen Mary Site</v>
          </cell>
          <cell r="D25" t="str">
            <v>Multi</v>
          </cell>
          <cell r="E25" t="str">
            <v>NP</v>
          </cell>
          <cell r="F25">
            <v>41232.659722222219</v>
          </cell>
          <cell r="G25">
            <v>37749</v>
          </cell>
          <cell r="H25">
            <v>5.26</v>
          </cell>
          <cell r="I25">
            <v>1</v>
          </cell>
          <cell r="J25">
            <v>3</v>
          </cell>
          <cell r="K25">
            <v>1</v>
          </cell>
          <cell r="M25">
            <v>0.26</v>
          </cell>
          <cell r="N25">
            <v>5.26</v>
          </cell>
        </row>
        <row r="26">
          <cell r="C26" t="str">
            <v>Hamilton East Kiwanis Boys and Girls Club ELCC</v>
          </cell>
          <cell r="D26" t="str">
            <v>Multi</v>
          </cell>
          <cell r="E26" t="str">
            <v>NP</v>
          </cell>
          <cell r="F26">
            <v>41232.661805555559</v>
          </cell>
          <cell r="G26">
            <v>63339</v>
          </cell>
          <cell r="H26">
            <v>11.01</v>
          </cell>
          <cell r="I26">
            <v>1</v>
          </cell>
          <cell r="J26">
            <v>9</v>
          </cell>
          <cell r="M26">
            <v>1.01</v>
          </cell>
          <cell r="N26">
            <v>11.01</v>
          </cell>
        </row>
        <row r="27">
          <cell r="C27" t="str">
            <v>Hamilton Public Library Workplace Child Care Centr</v>
          </cell>
          <cell r="D27" t="str">
            <v>0000002727</v>
          </cell>
          <cell r="E27" t="str">
            <v>NP</v>
          </cell>
          <cell r="F27" t="str">
            <v>via OCCMS</v>
          </cell>
          <cell r="G27">
            <v>62343</v>
          </cell>
          <cell r="H27">
            <v>8</v>
          </cell>
          <cell r="I27">
            <v>1</v>
          </cell>
          <cell r="J27">
            <v>6</v>
          </cell>
          <cell r="M27">
            <v>1</v>
          </cell>
          <cell r="N27">
            <v>8</v>
          </cell>
        </row>
        <row r="28">
          <cell r="C28" t="str">
            <v>Annunciation of Our Lord B&amp;A School Program</v>
          </cell>
          <cell r="D28" t="str">
            <v>Multi</v>
          </cell>
          <cell r="E28" t="str">
            <v>NP</v>
          </cell>
          <cell r="F28">
            <v>41236.577777777777</v>
          </cell>
          <cell r="G28">
            <v>24625</v>
          </cell>
          <cell r="H28">
            <v>3.91</v>
          </cell>
          <cell r="I28">
            <v>0.13</v>
          </cell>
          <cell r="J28">
            <v>1.89</v>
          </cell>
          <cell r="K28">
            <v>1.89</v>
          </cell>
          <cell r="N28">
            <v>3.91</v>
          </cell>
        </row>
        <row r="29">
          <cell r="C29" t="str">
            <v>Blessed John Paul II Before &amp; After School Program</v>
          </cell>
          <cell r="D29" t="str">
            <v>Multi</v>
          </cell>
          <cell r="E29" t="str">
            <v>NP</v>
          </cell>
          <cell r="F29">
            <v>41236.581250000003</v>
          </cell>
          <cell r="G29">
            <v>11521</v>
          </cell>
          <cell r="H29">
            <v>1.99</v>
          </cell>
          <cell r="I29">
            <v>0.1</v>
          </cell>
          <cell r="J29">
            <v>0.63</v>
          </cell>
          <cell r="K29">
            <v>1.26</v>
          </cell>
          <cell r="N29">
            <v>1.99</v>
          </cell>
        </row>
        <row r="30">
          <cell r="C30" t="str">
            <v>Blessed Teresa of Calcutta School Age Program</v>
          </cell>
          <cell r="D30" t="str">
            <v>Multi</v>
          </cell>
          <cell r="E30" t="str">
            <v>NP</v>
          </cell>
          <cell r="F30">
            <v>41236.582638888889</v>
          </cell>
          <cell r="G30">
            <v>15354</v>
          </cell>
          <cell r="H30">
            <v>2.65</v>
          </cell>
          <cell r="I30">
            <v>0.13</v>
          </cell>
          <cell r="J30">
            <v>0.84</v>
          </cell>
          <cell r="K30">
            <v>1.68</v>
          </cell>
          <cell r="N30">
            <v>2.65</v>
          </cell>
        </row>
        <row r="31">
          <cell r="C31" t="str">
            <v>Cathedral Children's Centre</v>
          </cell>
          <cell r="D31" t="str">
            <v>Multi</v>
          </cell>
          <cell r="E31" t="str">
            <v>NP</v>
          </cell>
          <cell r="F31">
            <v>41236.583333333336</v>
          </cell>
          <cell r="G31">
            <v>79535</v>
          </cell>
          <cell r="H31">
            <v>11.75</v>
          </cell>
          <cell r="I31">
            <v>1</v>
          </cell>
          <cell r="J31">
            <v>10</v>
          </cell>
          <cell r="M31">
            <v>0.75</v>
          </cell>
          <cell r="N31">
            <v>11.75</v>
          </cell>
        </row>
        <row r="32">
          <cell r="C32" t="str">
            <v>Corpus Christi Before and After School Program</v>
          </cell>
          <cell r="D32" t="str">
            <v>Multi</v>
          </cell>
          <cell r="E32" t="str">
            <v>NP</v>
          </cell>
          <cell r="F32">
            <v>41236.584722222222</v>
          </cell>
          <cell r="G32">
            <v>21373</v>
          </cell>
          <cell r="H32">
            <v>3.25</v>
          </cell>
          <cell r="I32">
            <v>0.1</v>
          </cell>
          <cell r="J32">
            <v>1.26</v>
          </cell>
          <cell r="K32">
            <v>1.89</v>
          </cell>
          <cell r="N32">
            <v>3.25</v>
          </cell>
        </row>
        <row r="33">
          <cell r="C33" t="str">
            <v>Guardian Angels Before and After School Program</v>
          </cell>
          <cell r="D33" t="str">
            <v>Multi</v>
          </cell>
          <cell r="E33" t="str">
            <v>NP</v>
          </cell>
          <cell r="F33">
            <v>41236.587500000001</v>
          </cell>
          <cell r="G33">
            <v>26577</v>
          </cell>
          <cell r="H33">
            <v>4.51</v>
          </cell>
          <cell r="I33">
            <v>0.1</v>
          </cell>
          <cell r="J33">
            <v>1.89</v>
          </cell>
          <cell r="K33">
            <v>2.52</v>
          </cell>
          <cell r="N33">
            <v>4.51</v>
          </cell>
        </row>
        <row r="34">
          <cell r="C34" t="str">
            <v>Holy Name of Jesus Early Learning and Care Centre</v>
          </cell>
          <cell r="D34" t="str">
            <v>Multi</v>
          </cell>
          <cell r="E34" t="str">
            <v>NP</v>
          </cell>
          <cell r="F34">
            <v>41236.592361111114</v>
          </cell>
          <cell r="G34">
            <v>70555</v>
          </cell>
          <cell r="H34">
            <v>11.21</v>
          </cell>
          <cell r="I34">
            <v>1</v>
          </cell>
          <cell r="J34">
            <v>7.96</v>
          </cell>
          <cell r="K34">
            <v>1.5</v>
          </cell>
          <cell r="M34">
            <v>0.75</v>
          </cell>
          <cell r="N34">
            <v>11.21</v>
          </cell>
        </row>
        <row r="35">
          <cell r="C35" t="str">
            <v>Holy Name of Mary Before and After School Program</v>
          </cell>
          <cell r="D35" t="str">
            <v>Multi</v>
          </cell>
          <cell r="E35" t="str">
            <v>NP</v>
          </cell>
          <cell r="F35">
            <v>41236.593055555553</v>
          </cell>
          <cell r="G35">
            <v>19049</v>
          </cell>
          <cell r="H35">
            <v>3.25</v>
          </cell>
          <cell r="I35">
            <v>0.1</v>
          </cell>
          <cell r="J35">
            <v>0.63</v>
          </cell>
          <cell r="K35">
            <v>2.52</v>
          </cell>
          <cell r="N35">
            <v>3.25</v>
          </cell>
        </row>
        <row r="36">
          <cell r="C36" t="str">
            <v>HWCCC Wage Subsidy (ADMINISTRATION)</v>
          </cell>
          <cell r="D36" t="str">
            <v>Multi</v>
          </cell>
          <cell r="E36" t="str">
            <v>NP</v>
          </cell>
          <cell r="F36">
            <v>41236.574999999997</v>
          </cell>
          <cell r="G36">
            <v>13720</v>
          </cell>
          <cell r="H36">
            <v>6</v>
          </cell>
          <cell r="M36">
            <v>6</v>
          </cell>
          <cell r="N36">
            <v>6</v>
          </cell>
        </row>
        <row r="37">
          <cell r="C37" t="str">
            <v>Immaculate Conception Before and After School Program</v>
          </cell>
          <cell r="D37" t="str">
            <v>Multi</v>
          </cell>
          <cell r="E37" t="str">
            <v>NP</v>
          </cell>
          <cell r="F37">
            <v>41236.59375</v>
          </cell>
          <cell r="G37">
            <v>23714</v>
          </cell>
          <cell r="H37">
            <v>5.29</v>
          </cell>
          <cell r="I37">
            <v>0.1</v>
          </cell>
          <cell r="J37">
            <v>2.4900000000000002</v>
          </cell>
          <cell r="K37">
            <v>2.7</v>
          </cell>
          <cell r="N37">
            <v>5.2900000000000009</v>
          </cell>
        </row>
        <row r="38">
          <cell r="C38" t="str">
            <v>Immaculate Heart of Mary Early Learning &amp; Child Care Centre</v>
          </cell>
          <cell r="D38" t="str">
            <v>Multi</v>
          </cell>
          <cell r="E38" t="str">
            <v>NP</v>
          </cell>
          <cell r="F38">
            <v>41236.603472222225</v>
          </cell>
          <cell r="G38">
            <v>77626</v>
          </cell>
          <cell r="H38">
            <v>12.27</v>
          </cell>
          <cell r="I38">
            <v>1</v>
          </cell>
          <cell r="J38">
            <v>7.09</v>
          </cell>
          <cell r="K38">
            <v>3.18</v>
          </cell>
          <cell r="M38">
            <v>1</v>
          </cell>
          <cell r="N38">
            <v>12.27</v>
          </cell>
        </row>
        <row r="39">
          <cell r="C39" t="str">
            <v>Our Lady of Lourdes Before &amp; after School Program</v>
          </cell>
          <cell r="D39" t="str">
            <v>Multi</v>
          </cell>
          <cell r="E39" t="str">
            <v>NP</v>
          </cell>
          <cell r="F39">
            <v>41236.606944444444</v>
          </cell>
          <cell r="G39">
            <v>8640</v>
          </cell>
          <cell r="H39">
            <v>0.73</v>
          </cell>
          <cell r="I39">
            <v>0.1</v>
          </cell>
          <cell r="K39">
            <v>0.63</v>
          </cell>
          <cell r="N39">
            <v>0.73</v>
          </cell>
        </row>
        <row r="40">
          <cell r="C40" t="str">
            <v>Our Lady of Mount Carmel</v>
          </cell>
          <cell r="D40" t="str">
            <v>Multi</v>
          </cell>
          <cell r="E40" t="str">
            <v>NP</v>
          </cell>
          <cell r="F40">
            <v>41236.60833333333</v>
          </cell>
          <cell r="G40">
            <v>62043</v>
          </cell>
          <cell r="H40">
            <v>9.52</v>
          </cell>
          <cell r="I40">
            <v>1</v>
          </cell>
          <cell r="J40">
            <v>5.85</v>
          </cell>
          <cell r="K40">
            <v>1.92</v>
          </cell>
          <cell r="M40">
            <v>0.75</v>
          </cell>
          <cell r="N40">
            <v>9.52</v>
          </cell>
        </row>
        <row r="41">
          <cell r="C41" t="str">
            <v>Our Lady of Peace Before and After School Program</v>
          </cell>
          <cell r="D41" t="str">
            <v>Multi</v>
          </cell>
          <cell r="E41" t="str">
            <v>NP</v>
          </cell>
          <cell r="F41">
            <v>41236.609027777777</v>
          </cell>
          <cell r="G41">
            <v>11759</v>
          </cell>
          <cell r="H41">
            <v>3.11</v>
          </cell>
          <cell r="I41">
            <v>1.1000000000000001</v>
          </cell>
          <cell r="J41">
            <v>0.63</v>
          </cell>
          <cell r="K41">
            <v>0.63</v>
          </cell>
          <cell r="M41">
            <v>0.75</v>
          </cell>
          <cell r="N41">
            <v>3.11</v>
          </cell>
        </row>
        <row r="42">
          <cell r="C42" t="str">
            <v>Our Lady of the Assumption Before and After School Program</v>
          </cell>
          <cell r="D42" t="str">
            <v>Multi</v>
          </cell>
          <cell r="E42" t="str">
            <v>NP</v>
          </cell>
          <cell r="F42">
            <v>41236.61041666667</v>
          </cell>
          <cell r="G42">
            <v>6943</v>
          </cell>
          <cell r="H42">
            <v>2.02</v>
          </cell>
          <cell r="I42">
            <v>0.13</v>
          </cell>
          <cell r="J42">
            <v>0.63</v>
          </cell>
          <cell r="K42">
            <v>1.26</v>
          </cell>
          <cell r="N42">
            <v>2.02</v>
          </cell>
        </row>
        <row r="43">
          <cell r="C43" t="str">
            <v>Regina Mundi Before &amp; After School Program</v>
          </cell>
          <cell r="D43" t="str">
            <v>Multi</v>
          </cell>
          <cell r="E43" t="str">
            <v>NP</v>
          </cell>
          <cell r="F43">
            <v>41236.611111111109</v>
          </cell>
          <cell r="G43">
            <v>11590</v>
          </cell>
          <cell r="H43">
            <v>2.02</v>
          </cell>
          <cell r="I43">
            <v>0.13</v>
          </cell>
          <cell r="J43">
            <v>0.63</v>
          </cell>
          <cell r="K43">
            <v>1.26</v>
          </cell>
          <cell r="N43">
            <v>2.02</v>
          </cell>
        </row>
        <row r="44">
          <cell r="C44" t="str">
            <v>St Ann - Ancaster Before &amp; After</v>
          </cell>
          <cell r="D44" t="str">
            <v>Multi</v>
          </cell>
          <cell r="E44" t="str">
            <v>NP</v>
          </cell>
          <cell r="F44">
            <v>41236.611805555556</v>
          </cell>
          <cell r="G44">
            <v>15765</v>
          </cell>
          <cell r="H44">
            <v>2.83</v>
          </cell>
          <cell r="I44">
            <v>0.1</v>
          </cell>
          <cell r="J44">
            <v>1.26</v>
          </cell>
          <cell r="K44">
            <v>1.47</v>
          </cell>
          <cell r="N44">
            <v>2.83</v>
          </cell>
        </row>
        <row r="45">
          <cell r="C45" t="str">
            <v>St Ann Early Learning and Care Centre</v>
          </cell>
          <cell r="D45" t="str">
            <v>Multi</v>
          </cell>
          <cell r="E45" t="str">
            <v>NP</v>
          </cell>
          <cell r="F45">
            <v>41236.612500000003</v>
          </cell>
          <cell r="G45">
            <v>31516</v>
          </cell>
          <cell r="H45">
            <v>3.96</v>
          </cell>
          <cell r="I45">
            <v>1</v>
          </cell>
          <cell r="J45">
            <v>2</v>
          </cell>
          <cell r="K45">
            <v>0.96</v>
          </cell>
          <cell r="N45">
            <v>3.96</v>
          </cell>
        </row>
        <row r="46">
          <cell r="C46" t="str">
            <v>St Bernadette's Children's Centre of Dundas</v>
          </cell>
          <cell r="D46" t="str">
            <v>Multi</v>
          </cell>
          <cell r="E46" t="str">
            <v>NP</v>
          </cell>
          <cell r="F46">
            <v>41236.614583333336</v>
          </cell>
          <cell r="G46">
            <v>49459</v>
          </cell>
          <cell r="H46">
            <v>8.42</v>
          </cell>
          <cell r="I46">
            <v>1</v>
          </cell>
          <cell r="J46">
            <v>4.21</v>
          </cell>
          <cell r="K46">
            <v>2.46</v>
          </cell>
          <cell r="M46">
            <v>0.75</v>
          </cell>
          <cell r="N46">
            <v>8.42</v>
          </cell>
        </row>
        <row r="47">
          <cell r="C47" t="str">
            <v>St Brigid Early Learning and Care Centre</v>
          </cell>
          <cell r="D47" t="str">
            <v>Multi</v>
          </cell>
          <cell r="E47" t="str">
            <v>NP</v>
          </cell>
          <cell r="F47">
            <v>41236.643750000003</v>
          </cell>
          <cell r="G47">
            <v>44131</v>
          </cell>
          <cell r="H47">
            <v>6.09</v>
          </cell>
          <cell r="I47">
            <v>1</v>
          </cell>
          <cell r="J47">
            <v>3.17</v>
          </cell>
          <cell r="K47">
            <v>1.92</v>
          </cell>
          <cell r="N47">
            <v>6.09</v>
          </cell>
        </row>
        <row r="48">
          <cell r="C48" t="str">
            <v>St Columba Early Learning and CAre Centre</v>
          </cell>
          <cell r="D48" t="str">
            <v>Multi</v>
          </cell>
          <cell r="E48" t="str">
            <v>NP</v>
          </cell>
          <cell r="F48">
            <v>41236.645138888889</v>
          </cell>
          <cell r="G48">
            <v>1642</v>
          </cell>
          <cell r="H48">
            <v>0.21</v>
          </cell>
          <cell r="J48">
            <v>0.21</v>
          </cell>
          <cell r="N48">
            <v>0.21</v>
          </cell>
        </row>
        <row r="49">
          <cell r="C49" t="str">
            <v>St David Early Learning and Care Centre</v>
          </cell>
          <cell r="D49" t="str">
            <v>Multi</v>
          </cell>
          <cell r="E49" t="str">
            <v>NP</v>
          </cell>
          <cell r="F49">
            <v>41236.65902777778</v>
          </cell>
          <cell r="G49">
            <v>81607</v>
          </cell>
          <cell r="H49">
            <v>11.64</v>
          </cell>
          <cell r="I49">
            <v>1</v>
          </cell>
          <cell r="J49">
            <v>7.76</v>
          </cell>
          <cell r="K49">
            <v>2.13</v>
          </cell>
          <cell r="M49">
            <v>0.75</v>
          </cell>
          <cell r="N49">
            <v>11.64</v>
          </cell>
        </row>
        <row r="50">
          <cell r="C50" t="str">
            <v>St Eugene Before and After School Program</v>
          </cell>
          <cell r="D50" t="str">
            <v>Multi</v>
          </cell>
          <cell r="E50" t="str">
            <v>NP</v>
          </cell>
          <cell r="F50">
            <v>41236.661111111112</v>
          </cell>
          <cell r="G50">
            <v>16447</v>
          </cell>
          <cell r="H50">
            <v>2.62</v>
          </cell>
          <cell r="I50">
            <v>0.1</v>
          </cell>
          <cell r="J50">
            <v>1.26</v>
          </cell>
          <cell r="K50">
            <v>1.26</v>
          </cell>
          <cell r="N50">
            <v>2.62</v>
          </cell>
        </row>
        <row r="51">
          <cell r="C51" t="str">
            <v>St Francis Early Learning and Care Centre</v>
          </cell>
          <cell r="D51" t="str">
            <v>Multi</v>
          </cell>
          <cell r="E51" t="str">
            <v>NP</v>
          </cell>
          <cell r="F51">
            <v>41236.662499999999</v>
          </cell>
          <cell r="G51">
            <v>20716</v>
          </cell>
          <cell r="H51">
            <v>3.64</v>
          </cell>
          <cell r="I51">
            <v>0.13</v>
          </cell>
          <cell r="J51">
            <v>1.92</v>
          </cell>
          <cell r="K51">
            <v>1.59</v>
          </cell>
          <cell r="N51">
            <v>3.6399999999999997</v>
          </cell>
        </row>
        <row r="52">
          <cell r="C52" t="str">
            <v>St Helen Early Learning and Care Centre</v>
          </cell>
          <cell r="D52" t="str">
            <v>Multi</v>
          </cell>
          <cell r="E52" t="str">
            <v>NP</v>
          </cell>
          <cell r="F52">
            <v>41236.663194444445</v>
          </cell>
          <cell r="G52">
            <v>26189</v>
          </cell>
          <cell r="H52">
            <v>4.34</v>
          </cell>
          <cell r="I52">
            <v>1</v>
          </cell>
          <cell r="J52">
            <v>2.38</v>
          </cell>
          <cell r="K52">
            <v>0.96</v>
          </cell>
          <cell r="N52">
            <v>4.34</v>
          </cell>
        </row>
        <row r="53">
          <cell r="C53" t="str">
            <v>St Vincent de Paul Childrens Centre</v>
          </cell>
          <cell r="D53" t="str">
            <v>Multi</v>
          </cell>
          <cell r="E53" t="str">
            <v>NP</v>
          </cell>
          <cell r="F53">
            <v>41236.664583333331</v>
          </cell>
          <cell r="G53">
            <v>67845</v>
          </cell>
          <cell r="H53">
            <v>8.67</v>
          </cell>
          <cell r="I53">
            <v>1</v>
          </cell>
          <cell r="J53">
            <v>5</v>
          </cell>
          <cell r="K53">
            <v>1.92</v>
          </cell>
          <cell r="M53">
            <v>0.75</v>
          </cell>
          <cell r="N53">
            <v>8.67</v>
          </cell>
        </row>
        <row r="54">
          <cell r="C54" t="str">
            <v>St. Clare of Assisi Before &amp; After School Program</v>
          </cell>
          <cell r="D54" t="str">
            <v>Multi</v>
          </cell>
          <cell r="E54" t="str">
            <v>NP</v>
          </cell>
          <cell r="F54">
            <v>41236.665972222225</v>
          </cell>
          <cell r="G54">
            <v>7757</v>
          </cell>
          <cell r="H54">
            <v>1.36</v>
          </cell>
          <cell r="I54">
            <v>0.1</v>
          </cell>
          <cell r="J54">
            <v>0.63</v>
          </cell>
          <cell r="K54">
            <v>0.63</v>
          </cell>
          <cell r="N54">
            <v>1.3599999999999999</v>
          </cell>
        </row>
        <row r="55">
          <cell r="C55" t="str">
            <v>ST. MARGARET MARY BEFORE AND AFTER SCHOOL PROGRAM</v>
          </cell>
          <cell r="D55" t="str">
            <v>Multi</v>
          </cell>
          <cell r="E55" t="str">
            <v>NP</v>
          </cell>
          <cell r="F55">
            <v>41236.673611111109</v>
          </cell>
          <cell r="G55">
            <v>11521</v>
          </cell>
          <cell r="H55">
            <v>1.99</v>
          </cell>
          <cell r="I55">
            <v>0.1</v>
          </cell>
          <cell r="J55">
            <v>1.26</v>
          </cell>
          <cell r="K55">
            <v>0.63</v>
          </cell>
          <cell r="N55">
            <v>1.9900000000000002</v>
          </cell>
        </row>
        <row r="56">
          <cell r="C56" t="str">
            <v>St. Marguerite d'Youville Children's Centre</v>
          </cell>
          <cell r="D56" t="str">
            <v>Multi</v>
          </cell>
          <cell r="E56" t="str">
            <v>NP</v>
          </cell>
          <cell r="F56">
            <v>41236.67083333333</v>
          </cell>
          <cell r="G56">
            <v>83782</v>
          </cell>
          <cell r="H56">
            <v>12.93</v>
          </cell>
          <cell r="I56">
            <v>1</v>
          </cell>
          <cell r="J56">
            <v>5.71</v>
          </cell>
          <cell r="K56">
            <v>4.97</v>
          </cell>
          <cell r="M56">
            <v>1.25</v>
          </cell>
          <cell r="N56">
            <v>12.93</v>
          </cell>
        </row>
        <row r="57">
          <cell r="C57" t="str">
            <v>St. Mark Before and After School Program</v>
          </cell>
          <cell r="D57" t="str">
            <v>Multi</v>
          </cell>
          <cell r="E57" t="str">
            <v>NP</v>
          </cell>
          <cell r="F57">
            <v>41236.672222222223</v>
          </cell>
          <cell r="G57">
            <v>25557</v>
          </cell>
          <cell r="H57">
            <v>5.08</v>
          </cell>
          <cell r="I57">
            <v>0.1</v>
          </cell>
          <cell r="J57">
            <v>1.66</v>
          </cell>
          <cell r="K57">
            <v>3.32</v>
          </cell>
          <cell r="N57">
            <v>5.08</v>
          </cell>
        </row>
        <row r="58">
          <cell r="C58" t="str">
            <v>St. Matthew Child And Family Centre</v>
          </cell>
          <cell r="D58" t="str">
            <v>Multi</v>
          </cell>
          <cell r="E58" t="str">
            <v>NP</v>
          </cell>
          <cell r="F58">
            <v>41236.675694444442</v>
          </cell>
          <cell r="G58">
            <v>103648</v>
          </cell>
          <cell r="H58">
            <v>15.86</v>
          </cell>
          <cell r="I58">
            <v>1</v>
          </cell>
          <cell r="J58">
            <v>10.6</v>
          </cell>
          <cell r="K58">
            <v>3.51</v>
          </cell>
          <cell r="M58">
            <v>0.75</v>
          </cell>
          <cell r="N58">
            <v>15.86</v>
          </cell>
        </row>
        <row r="59">
          <cell r="C59" t="str">
            <v>St. Michael Before and After School Program</v>
          </cell>
          <cell r="D59" t="str">
            <v>Multi</v>
          </cell>
          <cell r="E59" t="str">
            <v>NP</v>
          </cell>
          <cell r="F59">
            <v>41239.447222222225</v>
          </cell>
          <cell r="G59">
            <v>11590</v>
          </cell>
          <cell r="H59">
            <v>2.02</v>
          </cell>
          <cell r="I59">
            <v>0.13</v>
          </cell>
          <cell r="J59">
            <v>0.63</v>
          </cell>
          <cell r="K59">
            <v>1.26</v>
          </cell>
          <cell r="N59">
            <v>2.02</v>
          </cell>
        </row>
        <row r="60">
          <cell r="C60" t="str">
            <v>St. Teresa of Avila Before and After School Program</v>
          </cell>
          <cell r="D60" t="str">
            <v>Multi</v>
          </cell>
          <cell r="E60" t="str">
            <v>NP</v>
          </cell>
          <cell r="F60">
            <v>41239.447916666664</v>
          </cell>
          <cell r="G60">
            <v>11590</v>
          </cell>
          <cell r="H60">
            <v>2.02</v>
          </cell>
          <cell r="I60">
            <v>0.13</v>
          </cell>
          <cell r="J60">
            <v>0.63</v>
          </cell>
          <cell r="K60">
            <v>1.26</v>
          </cell>
          <cell r="N60">
            <v>2.02</v>
          </cell>
        </row>
        <row r="61">
          <cell r="C61" t="str">
            <v>St. Therese of Lisieux Before and After School Program</v>
          </cell>
          <cell r="D61" t="str">
            <v>Multi</v>
          </cell>
          <cell r="E61" t="str">
            <v>NP</v>
          </cell>
          <cell r="F61">
            <v>41239.449305555558</v>
          </cell>
          <cell r="G61">
            <v>22813</v>
          </cell>
          <cell r="H61">
            <v>3.88</v>
          </cell>
          <cell r="I61">
            <v>0.1</v>
          </cell>
          <cell r="J61">
            <v>1.26</v>
          </cell>
          <cell r="K61">
            <v>2.52</v>
          </cell>
          <cell r="N61">
            <v>3.88</v>
          </cell>
        </row>
        <row r="62">
          <cell r="C62" t="str">
            <v>St. Thomas More Children's Centre</v>
          </cell>
          <cell r="D62" t="str">
            <v>Multi</v>
          </cell>
          <cell r="E62" t="str">
            <v>NP</v>
          </cell>
          <cell r="F62">
            <v>41239.450694444444</v>
          </cell>
          <cell r="G62">
            <v>79535</v>
          </cell>
          <cell r="H62">
            <v>11.75</v>
          </cell>
          <cell r="I62">
            <v>1</v>
          </cell>
          <cell r="J62">
            <v>10</v>
          </cell>
          <cell r="M62">
            <v>0.75</v>
          </cell>
          <cell r="N62">
            <v>11.75</v>
          </cell>
        </row>
        <row r="63">
          <cell r="C63" t="str">
            <v>St. Thomas School -age Program</v>
          </cell>
          <cell r="D63" t="str">
            <v>Multi</v>
          </cell>
          <cell r="E63" t="str">
            <v>NP</v>
          </cell>
          <cell r="F63">
            <v>41239.451388888891</v>
          </cell>
          <cell r="G63">
            <v>7757</v>
          </cell>
          <cell r="H63">
            <v>1.36</v>
          </cell>
          <cell r="I63">
            <v>0.1</v>
          </cell>
          <cell r="J63">
            <v>0.63</v>
          </cell>
          <cell r="K63">
            <v>0.63</v>
          </cell>
          <cell r="N63">
            <v>1.3599999999999999</v>
          </cell>
        </row>
        <row r="64">
          <cell r="C64" t="str">
            <v>Sts. Peter and Paul Before and After School Program</v>
          </cell>
          <cell r="D64" t="str">
            <v>Multi</v>
          </cell>
          <cell r="E64" t="str">
            <v>NP</v>
          </cell>
          <cell r="F64">
            <v>41239.45208333333</v>
          </cell>
          <cell r="G64">
            <v>15285</v>
          </cell>
          <cell r="H64">
            <v>2.62</v>
          </cell>
          <cell r="I64">
            <v>0.1</v>
          </cell>
          <cell r="J64">
            <v>0.63</v>
          </cell>
          <cell r="K64">
            <v>1.89</v>
          </cell>
          <cell r="N64">
            <v>2.62</v>
          </cell>
        </row>
        <row r="65">
          <cell r="C65" t="str">
            <v>Heritage Green Child Care</v>
          </cell>
          <cell r="D65" t="str">
            <v>Multi</v>
          </cell>
          <cell r="E65" t="str">
            <v>NP</v>
          </cell>
          <cell r="F65">
            <v>41239.455555555556</v>
          </cell>
          <cell r="G65">
            <v>63834</v>
          </cell>
          <cell r="H65">
            <v>8.58</v>
          </cell>
          <cell r="I65">
            <v>1.21</v>
          </cell>
          <cell r="J65">
            <v>6.37</v>
          </cell>
          <cell r="M65">
            <v>1</v>
          </cell>
          <cell r="N65">
            <v>8.58</v>
          </cell>
        </row>
        <row r="66">
          <cell r="C66" t="str">
            <v>Heritage Green School Age Program</v>
          </cell>
          <cell r="D66" t="str">
            <v>Multi</v>
          </cell>
          <cell r="E66" t="str">
            <v>NP</v>
          </cell>
          <cell r="F66">
            <v>41240.517361111109</v>
          </cell>
          <cell r="G66">
            <v>18740</v>
          </cell>
          <cell r="H66">
            <v>2.5499999999999998</v>
          </cell>
          <cell r="I66">
            <v>0.96</v>
          </cell>
          <cell r="K66">
            <v>1.34</v>
          </cell>
          <cell r="M66">
            <v>0.25</v>
          </cell>
          <cell r="N66">
            <v>2.5499999999999998</v>
          </cell>
        </row>
        <row r="67">
          <cell r="C67" t="str">
            <v>Honey Bears Co-op Preschool of Hamilton Inc</v>
          </cell>
          <cell r="D67" t="str">
            <v>0000002881</v>
          </cell>
          <cell r="E67" t="str">
            <v>NP</v>
          </cell>
          <cell r="F67" t="str">
            <v>Upload</v>
          </cell>
          <cell r="G67">
            <v>7422</v>
          </cell>
          <cell r="H67">
            <v>0.63</v>
          </cell>
          <cell r="J67">
            <v>0.63</v>
          </cell>
          <cell r="N67">
            <v>0.63</v>
          </cell>
        </row>
        <row r="68">
          <cell r="C68" t="str">
            <v>Imagineer’s Early Learning Centre</v>
          </cell>
          <cell r="D68" t="str">
            <v>0000053877</v>
          </cell>
          <cell r="E68" t="str">
            <v>Comm</v>
          </cell>
          <cell r="F68" t="str">
            <v>via OCCMS</v>
          </cell>
          <cell r="G68">
            <v>64964</v>
          </cell>
          <cell r="H68">
            <v>9.02</v>
          </cell>
          <cell r="I68">
            <v>1.5</v>
          </cell>
          <cell r="J68">
            <v>6.51</v>
          </cell>
          <cell r="M68">
            <v>1.01</v>
          </cell>
          <cell r="N68">
            <v>9.02</v>
          </cell>
        </row>
        <row r="69">
          <cell r="C69" t="str">
            <v>Infant Jesus Day Care Waterdown</v>
          </cell>
          <cell r="D69" t="str">
            <v>Multi</v>
          </cell>
          <cell r="E69" t="str">
            <v>NP</v>
          </cell>
          <cell r="F69">
            <v>41232.65625</v>
          </cell>
          <cell r="G69">
            <v>0</v>
          </cell>
          <cell r="H69">
            <v>4</v>
          </cell>
          <cell r="I69">
            <v>1</v>
          </cell>
          <cell r="J69">
            <v>2</v>
          </cell>
          <cell r="M69">
            <v>1</v>
          </cell>
          <cell r="N69">
            <v>4</v>
          </cell>
        </row>
        <row r="70">
          <cell r="C70" t="str">
            <v>Infant Jesus Kindergarten &amp; Nursery</v>
          </cell>
          <cell r="D70" t="str">
            <v>Multi</v>
          </cell>
          <cell r="E70" t="str">
            <v>NP</v>
          </cell>
          <cell r="F70">
            <v>41232.646527777775</v>
          </cell>
          <cell r="G70">
            <v>97448</v>
          </cell>
          <cell r="H70">
            <v>14.75</v>
          </cell>
          <cell r="I70">
            <v>1</v>
          </cell>
          <cell r="J70">
            <v>9.75</v>
          </cell>
          <cell r="M70">
            <v>4</v>
          </cell>
          <cell r="N70">
            <v>14.75</v>
          </cell>
        </row>
        <row r="71">
          <cell r="C71" t="str">
            <v>Jacks &amp; Jills Co-op Preschool of Ancaster Inc</v>
          </cell>
          <cell r="D71" t="str">
            <v>0000007093</v>
          </cell>
          <cell r="E71" t="str">
            <v>NP</v>
          </cell>
          <cell r="F71" t="str">
            <v>Upload</v>
          </cell>
          <cell r="G71">
            <v>6845</v>
          </cell>
          <cell r="H71">
            <v>0.97</v>
          </cell>
          <cell r="I71">
            <v>0.42</v>
          </cell>
          <cell r="J71">
            <v>0.42</v>
          </cell>
          <cell r="M71">
            <v>0.13</v>
          </cell>
          <cell r="N71">
            <v>0.97</v>
          </cell>
        </row>
        <row r="72">
          <cell r="C72" t="str">
            <v>Jamesville Children's Day Care Centre</v>
          </cell>
          <cell r="D72" t="str">
            <v>0000003110</v>
          </cell>
          <cell r="E72" t="str">
            <v>NP</v>
          </cell>
          <cell r="F72" t="str">
            <v>via OCCMS</v>
          </cell>
          <cell r="G72">
            <v>124657</v>
          </cell>
          <cell r="H72">
            <v>19.149999999999999</v>
          </cell>
          <cell r="I72">
            <v>1.5</v>
          </cell>
          <cell r="J72">
            <v>13.63</v>
          </cell>
          <cell r="K72">
            <v>3.01</v>
          </cell>
          <cell r="M72">
            <v>1.01</v>
          </cell>
          <cell r="N72">
            <v>19.150000000000002</v>
          </cell>
        </row>
        <row r="73">
          <cell r="C73" t="str">
            <v>Kinderseeds</v>
          </cell>
          <cell r="D73" t="str">
            <v>0000074858</v>
          </cell>
          <cell r="E73" t="str">
            <v>Comm</v>
          </cell>
          <cell r="F73" t="str">
            <v>via OCCMS</v>
          </cell>
          <cell r="G73">
            <v>15361</v>
          </cell>
          <cell r="H73">
            <v>2.59</v>
          </cell>
          <cell r="I73">
            <v>1</v>
          </cell>
          <cell r="J73">
            <v>0.84</v>
          </cell>
          <cell r="K73">
            <v>0.5</v>
          </cell>
          <cell r="M73">
            <v>0.25</v>
          </cell>
          <cell r="N73">
            <v>2.59</v>
          </cell>
        </row>
        <row r="74">
          <cell r="C74" t="str">
            <v>Kindertown Child Care Centre</v>
          </cell>
          <cell r="D74" t="str">
            <v>0000053768</v>
          </cell>
          <cell r="E74" t="str">
            <v>Comm</v>
          </cell>
          <cell r="F74" t="str">
            <v>via OCCMS</v>
          </cell>
          <cell r="G74">
            <v>131544</v>
          </cell>
          <cell r="H74">
            <v>18.170000000000002</v>
          </cell>
          <cell r="I74">
            <v>2</v>
          </cell>
          <cell r="J74">
            <v>13.5</v>
          </cell>
          <cell r="K74">
            <v>0.66</v>
          </cell>
          <cell r="M74">
            <v>2.0099999999999998</v>
          </cell>
          <cell r="N74">
            <v>18.170000000000002</v>
          </cell>
        </row>
        <row r="75">
          <cell r="C75" t="str">
            <v>LaGarderie Le Petit Navire De Hamilton Inc</v>
          </cell>
          <cell r="D75" t="str">
            <v>0000003427</v>
          </cell>
          <cell r="E75" t="str">
            <v>NP</v>
          </cell>
          <cell r="F75" t="str">
            <v>via OCCMS</v>
          </cell>
          <cell r="G75">
            <v>60792</v>
          </cell>
          <cell r="H75">
            <v>8.6300000000000008</v>
          </cell>
          <cell r="I75">
            <v>1</v>
          </cell>
          <cell r="J75">
            <v>6</v>
          </cell>
          <cell r="K75">
            <v>1.5</v>
          </cell>
          <cell r="M75">
            <v>0.13</v>
          </cell>
          <cell r="N75">
            <v>8.6300000000000008</v>
          </cell>
        </row>
        <row r="76">
          <cell r="C76" t="str">
            <v>LeBallon Rouge De Hamilton</v>
          </cell>
          <cell r="D76" t="str">
            <v>0000003481</v>
          </cell>
          <cell r="E76" t="str">
            <v>NP</v>
          </cell>
          <cell r="F76" t="str">
            <v>via OCCMS</v>
          </cell>
          <cell r="G76">
            <v>61849</v>
          </cell>
          <cell r="H76">
            <v>9.84</v>
          </cell>
          <cell r="I76">
            <v>1.5</v>
          </cell>
          <cell r="J76">
            <v>6.01</v>
          </cell>
          <cell r="K76">
            <v>1.33</v>
          </cell>
          <cell r="M76">
            <v>1</v>
          </cell>
          <cell r="N76">
            <v>9.84</v>
          </cell>
        </row>
        <row r="77">
          <cell r="C77" t="str">
            <v>Little Learning House - Fennell</v>
          </cell>
          <cell r="D77" t="str">
            <v>Multi</v>
          </cell>
          <cell r="E77" t="str">
            <v>Comm</v>
          </cell>
          <cell r="F77">
            <v>41233.352777777778</v>
          </cell>
          <cell r="G77">
            <v>43690</v>
          </cell>
          <cell r="H77">
            <v>6.5</v>
          </cell>
          <cell r="I77">
            <v>1</v>
          </cell>
          <cell r="J77">
            <v>4.75</v>
          </cell>
          <cell r="K77">
            <v>0.75</v>
          </cell>
          <cell r="N77">
            <v>6.5</v>
          </cell>
        </row>
        <row r="78">
          <cell r="C78" t="str">
            <v>Little Learning House Infant and Toddler Centre</v>
          </cell>
          <cell r="D78" t="str">
            <v>Multi</v>
          </cell>
          <cell r="E78" t="str">
            <v>Comm</v>
          </cell>
          <cell r="F78">
            <v>41240.520833333336</v>
          </cell>
          <cell r="G78">
            <v>0</v>
          </cell>
          <cell r="H78">
            <v>6</v>
          </cell>
          <cell r="I78">
            <v>1</v>
          </cell>
          <cell r="J78">
            <v>4</v>
          </cell>
          <cell r="M78">
            <v>1</v>
          </cell>
          <cell r="N78">
            <v>6</v>
          </cell>
        </row>
        <row r="79">
          <cell r="C79" t="str">
            <v>Little Mountaineers</v>
          </cell>
          <cell r="D79" t="str">
            <v>0000003559</v>
          </cell>
          <cell r="E79" t="str">
            <v>NP</v>
          </cell>
          <cell r="F79" t="str">
            <v>Upload</v>
          </cell>
          <cell r="G79">
            <v>5075</v>
          </cell>
          <cell r="H79">
            <v>0.73</v>
          </cell>
          <cell r="I79">
            <v>0.63</v>
          </cell>
          <cell r="J79">
            <v>0.1</v>
          </cell>
          <cell r="N79">
            <v>0.73</v>
          </cell>
        </row>
        <row r="80">
          <cell r="C80" t="str">
            <v>Little Peoples Day Care</v>
          </cell>
          <cell r="D80" t="str">
            <v>0000003560</v>
          </cell>
          <cell r="E80" t="str">
            <v>NP</v>
          </cell>
          <cell r="F80" t="str">
            <v>via OCCMS</v>
          </cell>
          <cell r="G80">
            <v>203076</v>
          </cell>
          <cell r="H80">
            <v>29.74</v>
          </cell>
          <cell r="I80">
            <v>2.25</v>
          </cell>
          <cell r="J80">
            <v>22.25</v>
          </cell>
          <cell r="K80">
            <v>0.99</v>
          </cell>
          <cell r="M80">
            <v>4.25</v>
          </cell>
          <cell r="N80">
            <v>29.74</v>
          </cell>
        </row>
        <row r="81">
          <cell r="C81" t="str">
            <v>Lucky Day Nursery Inc</v>
          </cell>
          <cell r="D81" t="str">
            <v>0000003609</v>
          </cell>
          <cell r="E81" t="str">
            <v>Comm</v>
          </cell>
          <cell r="F81" t="str">
            <v>via OCCMS</v>
          </cell>
          <cell r="G81">
            <v>80126</v>
          </cell>
          <cell r="H81">
            <v>9.5</v>
          </cell>
          <cell r="I81">
            <v>1</v>
          </cell>
          <cell r="J81">
            <v>7.5</v>
          </cell>
          <cell r="M81">
            <v>1</v>
          </cell>
          <cell r="N81">
            <v>9.5</v>
          </cell>
        </row>
        <row r="82">
          <cell r="C82" t="str">
            <v>McMaster Children's Centre Inc</v>
          </cell>
          <cell r="D82" t="str">
            <v>0000003852</v>
          </cell>
          <cell r="E82" t="str">
            <v>NP</v>
          </cell>
          <cell r="F82" t="str">
            <v>via OCCMS</v>
          </cell>
          <cell r="G82">
            <v>103691</v>
          </cell>
          <cell r="H82">
            <v>13.25</v>
          </cell>
          <cell r="I82">
            <v>1</v>
          </cell>
          <cell r="J82">
            <v>10.75</v>
          </cell>
          <cell r="M82">
            <v>1.5</v>
          </cell>
          <cell r="N82">
            <v>13.25</v>
          </cell>
        </row>
        <row r="83">
          <cell r="C83" t="str">
            <v>McMaster Students Union Incorporated</v>
          </cell>
          <cell r="D83" t="str">
            <v>0000003856</v>
          </cell>
          <cell r="E83" t="str">
            <v>NP</v>
          </cell>
          <cell r="F83" t="str">
            <v>via OCCMS</v>
          </cell>
          <cell r="G83">
            <v>66609</v>
          </cell>
          <cell r="H83">
            <v>9.66</v>
          </cell>
          <cell r="I83">
            <v>1</v>
          </cell>
          <cell r="J83">
            <v>5.84</v>
          </cell>
          <cell r="K83">
            <v>0.16</v>
          </cell>
          <cell r="M83">
            <v>2.66</v>
          </cell>
          <cell r="N83">
            <v>9.66</v>
          </cell>
        </row>
        <row r="84">
          <cell r="C84" t="str">
            <v>Meadowlands Preschool Inc.</v>
          </cell>
          <cell r="D84" t="str">
            <v>0000053769</v>
          </cell>
          <cell r="E84" t="str">
            <v>Comm</v>
          </cell>
          <cell r="F84" t="str">
            <v>via OCCMS</v>
          </cell>
          <cell r="G84">
            <v>161308</v>
          </cell>
          <cell r="H84">
            <v>19.75</v>
          </cell>
          <cell r="I84">
            <v>1</v>
          </cell>
          <cell r="J84">
            <v>16</v>
          </cell>
          <cell r="M84">
            <v>2.75</v>
          </cell>
          <cell r="N84">
            <v>19.75</v>
          </cell>
        </row>
        <row r="85">
          <cell r="C85" t="str">
            <v>Miniature World Day Care</v>
          </cell>
          <cell r="D85" t="str">
            <v>Multi</v>
          </cell>
          <cell r="E85" t="str">
            <v>Comm</v>
          </cell>
          <cell r="F85">
            <v>41233.629166666666</v>
          </cell>
          <cell r="G85">
            <v>111683</v>
          </cell>
          <cell r="H85">
            <v>19.25</v>
          </cell>
          <cell r="I85">
            <v>1</v>
          </cell>
          <cell r="J85">
            <v>13.29</v>
          </cell>
          <cell r="K85">
            <v>0.96</v>
          </cell>
          <cell r="M85">
            <v>4</v>
          </cell>
          <cell r="N85">
            <v>19.25</v>
          </cell>
        </row>
        <row r="86">
          <cell r="C86" t="str">
            <v>Miniature World Infant Care</v>
          </cell>
          <cell r="D86" t="str">
            <v>Multi</v>
          </cell>
          <cell r="E86" t="str">
            <v>Comm</v>
          </cell>
          <cell r="F86">
            <v>41233.629861111112</v>
          </cell>
          <cell r="G86">
            <v>19294</v>
          </cell>
          <cell r="H86">
            <v>2.63</v>
          </cell>
          <cell r="I86">
            <v>0.13</v>
          </cell>
          <cell r="J86">
            <v>2.5</v>
          </cell>
          <cell r="N86">
            <v>2.63</v>
          </cell>
        </row>
        <row r="87">
          <cell r="C87" t="str">
            <v>Mother Goose Coop Preschool Inc</v>
          </cell>
          <cell r="D87" t="str">
            <v>0000004010</v>
          </cell>
          <cell r="E87" t="str">
            <v>NP</v>
          </cell>
          <cell r="F87" t="str">
            <v>Upload</v>
          </cell>
          <cell r="G87">
            <v>4521</v>
          </cell>
          <cell r="H87">
            <v>0.63</v>
          </cell>
          <cell r="J87">
            <v>0.63</v>
          </cell>
          <cell r="N87">
            <v>0.63</v>
          </cell>
        </row>
        <row r="88">
          <cell r="C88" t="str">
            <v>Mountain Nursery School</v>
          </cell>
          <cell r="D88" t="str">
            <v>0000004019</v>
          </cell>
          <cell r="E88" t="str">
            <v>Comm</v>
          </cell>
          <cell r="F88" t="str">
            <v>via OCCMS</v>
          </cell>
          <cell r="G88">
            <v>41990</v>
          </cell>
          <cell r="H88">
            <v>5.5</v>
          </cell>
          <cell r="J88">
            <v>4</v>
          </cell>
          <cell r="M88">
            <v>1.5</v>
          </cell>
          <cell r="N88">
            <v>5.5</v>
          </cell>
        </row>
        <row r="89">
          <cell r="C89" t="str">
            <v>Pumpkin Patch Day Care Centre</v>
          </cell>
          <cell r="D89" t="str">
            <v>Multi</v>
          </cell>
          <cell r="E89" t="str">
            <v>NP</v>
          </cell>
          <cell r="F89">
            <v>41239.453472222223</v>
          </cell>
          <cell r="G89">
            <v>141019</v>
          </cell>
          <cell r="H89">
            <v>19.420000000000002</v>
          </cell>
          <cell r="I89">
            <v>1</v>
          </cell>
          <cell r="J89">
            <v>15.75</v>
          </cell>
          <cell r="K89">
            <v>1.29</v>
          </cell>
          <cell r="M89">
            <v>1.38</v>
          </cell>
          <cell r="N89">
            <v>19.419999999999998</v>
          </cell>
        </row>
        <row r="90">
          <cell r="C90" t="str">
            <v>Pumpkin Patch Infant Centre</v>
          </cell>
          <cell r="D90" t="str">
            <v>Multi</v>
          </cell>
          <cell r="E90" t="str">
            <v>NP</v>
          </cell>
          <cell r="F90">
            <v>41239.45416666667</v>
          </cell>
          <cell r="G90">
            <v>56356</v>
          </cell>
          <cell r="H90">
            <v>8.3800000000000008</v>
          </cell>
          <cell r="I90">
            <v>1</v>
          </cell>
          <cell r="J90">
            <v>6.75</v>
          </cell>
          <cell r="M90">
            <v>0.63</v>
          </cell>
          <cell r="N90">
            <v>8.3800000000000008</v>
          </cell>
        </row>
        <row r="91">
          <cell r="C91" t="str">
            <v>Niwasa Aboriginal Head Start Preschool</v>
          </cell>
          <cell r="D91" t="str">
            <v>0000052604</v>
          </cell>
          <cell r="F91" t="str">
            <v>Upload</v>
          </cell>
          <cell r="G91">
            <v>0</v>
          </cell>
          <cell r="H91">
            <v>0</v>
          </cell>
          <cell r="I91">
            <v>2.66</v>
          </cell>
          <cell r="J91">
            <v>3.32</v>
          </cell>
          <cell r="M91">
            <v>2.5099999999999998</v>
          </cell>
          <cell r="N91">
            <v>8.49</v>
          </cell>
        </row>
        <row r="92">
          <cell r="C92" t="str">
            <v>Niwasa Early Learning and Care Centre</v>
          </cell>
          <cell r="D92" t="str">
            <v>0000062723</v>
          </cell>
          <cell r="E92" t="str">
            <v>NP</v>
          </cell>
          <cell r="F92" t="str">
            <v>via OCCMS</v>
          </cell>
          <cell r="G92">
            <v>30246</v>
          </cell>
          <cell r="H92">
            <v>3.64</v>
          </cell>
          <cell r="I92">
            <v>1</v>
          </cell>
          <cell r="J92">
            <v>1.75</v>
          </cell>
          <cell r="M92">
            <v>0.89</v>
          </cell>
          <cell r="N92">
            <v>3.64</v>
          </cell>
        </row>
        <row r="93">
          <cell r="C93" t="str">
            <v>Noah's Ark Children's Centre</v>
          </cell>
          <cell r="D93" t="str">
            <v>0000004258</v>
          </cell>
          <cell r="E93" t="str">
            <v>NP</v>
          </cell>
          <cell r="F93" t="str">
            <v>via OCCMS</v>
          </cell>
          <cell r="G93">
            <v>89104</v>
          </cell>
          <cell r="H93">
            <v>11.3</v>
          </cell>
          <cell r="I93">
            <v>1</v>
          </cell>
          <cell r="J93">
            <v>7.25</v>
          </cell>
          <cell r="K93">
            <v>0.8</v>
          </cell>
          <cell r="M93">
            <v>2.25</v>
          </cell>
          <cell r="N93">
            <v>11.3</v>
          </cell>
        </row>
        <row r="94">
          <cell r="C94" t="str">
            <v>Paradise Corner Children's Centre</v>
          </cell>
          <cell r="D94" t="str">
            <v>0000006043</v>
          </cell>
          <cell r="E94" t="str">
            <v>Comm</v>
          </cell>
          <cell r="F94" t="str">
            <v>via OCCMS</v>
          </cell>
          <cell r="G94">
            <v>151274</v>
          </cell>
          <cell r="H94">
            <v>21.25</v>
          </cell>
          <cell r="I94">
            <v>1</v>
          </cell>
          <cell r="J94">
            <v>19.25</v>
          </cell>
          <cell r="M94">
            <v>1</v>
          </cell>
          <cell r="N94">
            <v>21.25</v>
          </cell>
        </row>
        <row r="95">
          <cell r="C95" t="str">
            <v>Paramount Family Centre</v>
          </cell>
          <cell r="D95" t="str">
            <v>0000004505</v>
          </cell>
          <cell r="E95" t="str">
            <v>NP</v>
          </cell>
          <cell r="F95" t="str">
            <v>via OCCMS</v>
          </cell>
          <cell r="G95">
            <v>104232</v>
          </cell>
          <cell r="H95">
            <v>15.5</v>
          </cell>
          <cell r="I95">
            <v>2</v>
          </cell>
          <cell r="J95">
            <v>9</v>
          </cell>
          <cell r="K95">
            <v>2.5</v>
          </cell>
          <cell r="M95">
            <v>2</v>
          </cell>
          <cell r="N95">
            <v>15.5</v>
          </cell>
        </row>
        <row r="96">
          <cell r="C96" t="str">
            <v>Peekaboo Child Care Centre - Hamilton St</v>
          </cell>
          <cell r="D96" t="str">
            <v>Multi</v>
          </cell>
          <cell r="E96" t="str">
            <v>Comm</v>
          </cell>
          <cell r="F96">
            <v>41240.590277777781</v>
          </cell>
          <cell r="G96">
            <v>146006</v>
          </cell>
          <cell r="H96">
            <v>22</v>
          </cell>
          <cell r="I96">
            <v>2</v>
          </cell>
          <cell r="J96">
            <v>18</v>
          </cell>
          <cell r="M96">
            <v>2</v>
          </cell>
          <cell r="N96">
            <v>22</v>
          </cell>
        </row>
        <row r="97">
          <cell r="C97" t="str">
            <v>Peekaboo Child Care Centre - LEAP</v>
          </cell>
          <cell r="D97" t="str">
            <v>Multi</v>
          </cell>
          <cell r="E97" t="str">
            <v>Comm</v>
          </cell>
          <cell r="F97">
            <v>41240.606249999997</v>
          </cell>
          <cell r="G97">
            <v>47818</v>
          </cell>
          <cell r="H97">
            <v>8</v>
          </cell>
          <cell r="I97">
            <v>1</v>
          </cell>
          <cell r="J97">
            <v>3</v>
          </cell>
          <cell r="K97">
            <v>3</v>
          </cell>
          <cell r="M97">
            <v>1</v>
          </cell>
          <cell r="N97">
            <v>8</v>
          </cell>
        </row>
        <row r="98">
          <cell r="C98" t="str">
            <v>Peter Pan Co-op Preschool of Hamilton</v>
          </cell>
          <cell r="D98" t="str">
            <v>0000007091</v>
          </cell>
          <cell r="E98" t="str">
            <v>NP</v>
          </cell>
          <cell r="F98" t="str">
            <v>Upload</v>
          </cell>
          <cell r="G98">
            <v>5680</v>
          </cell>
          <cell r="H98">
            <v>0.94</v>
          </cell>
          <cell r="J98">
            <v>0.84</v>
          </cell>
          <cell r="M98">
            <v>0.1</v>
          </cell>
          <cell r="N98">
            <v>0.94</v>
          </cell>
        </row>
        <row r="99">
          <cell r="C99" t="str">
            <v>Pied Piper Co-op Preschool of Hamilton Inc</v>
          </cell>
          <cell r="D99" t="str">
            <v>0000004620</v>
          </cell>
          <cell r="E99" t="str">
            <v>NP</v>
          </cell>
          <cell r="F99" t="str">
            <v>Upload</v>
          </cell>
          <cell r="G99">
            <v>9703</v>
          </cell>
          <cell r="H99">
            <v>0.84</v>
          </cell>
          <cell r="J99">
            <v>0.84</v>
          </cell>
          <cell r="N99">
            <v>0.84</v>
          </cell>
        </row>
        <row r="100">
          <cell r="C100" t="str">
            <v>Red Hill Family Centre</v>
          </cell>
          <cell r="D100" t="str">
            <v>Journal</v>
          </cell>
          <cell r="E100" t="str">
            <v>NP</v>
          </cell>
          <cell r="F100" t="str">
            <v>via OCCMS</v>
          </cell>
          <cell r="G100">
            <v>83388</v>
          </cell>
          <cell r="H100">
            <v>0</v>
          </cell>
          <cell r="N100">
            <v>0</v>
          </cell>
        </row>
        <row r="101">
          <cell r="C101" t="str">
            <v>Redeemer University College</v>
          </cell>
          <cell r="D101" t="str">
            <v>0000010875</v>
          </cell>
          <cell r="E101" t="str">
            <v>NP</v>
          </cell>
          <cell r="F101" t="str">
            <v>via OCCMS</v>
          </cell>
          <cell r="G101">
            <v>35342</v>
          </cell>
          <cell r="H101">
            <v>4.8099999999999996</v>
          </cell>
          <cell r="J101">
            <v>4.8099999999999996</v>
          </cell>
          <cell r="N101">
            <v>4.8099999999999996</v>
          </cell>
        </row>
        <row r="102">
          <cell r="C102" t="str">
            <v>St James Co-op  Nursery School of Dundas</v>
          </cell>
          <cell r="D102" t="str">
            <v>0000005253</v>
          </cell>
          <cell r="E102" t="str">
            <v>NP</v>
          </cell>
          <cell r="F102" t="str">
            <v>Upload</v>
          </cell>
          <cell r="G102">
            <v>12357</v>
          </cell>
          <cell r="H102">
            <v>1.1499999999999999</v>
          </cell>
          <cell r="J102">
            <v>1.1499999999999999</v>
          </cell>
          <cell r="N102">
            <v>1.1499999999999999</v>
          </cell>
        </row>
        <row r="103">
          <cell r="C103" t="str">
            <v>St Joachim Children's Centre of Ancaster Inc</v>
          </cell>
          <cell r="D103" t="str">
            <v>0000076745</v>
          </cell>
          <cell r="E103" t="str">
            <v>NP</v>
          </cell>
          <cell r="F103" t="str">
            <v>via OCCMS</v>
          </cell>
          <cell r="G103">
            <v>70092</v>
          </cell>
          <cell r="H103">
            <v>12.5</v>
          </cell>
          <cell r="I103">
            <v>1</v>
          </cell>
          <cell r="J103">
            <v>4</v>
          </cell>
          <cell r="K103">
            <v>3.5</v>
          </cell>
          <cell r="M103">
            <v>4</v>
          </cell>
          <cell r="N103">
            <v>12.5</v>
          </cell>
        </row>
        <row r="104">
          <cell r="C104" t="str">
            <v>St Mark's Co-op Preschool Inc</v>
          </cell>
          <cell r="D104" t="str">
            <v>0000005260</v>
          </cell>
          <cell r="E104" t="str">
            <v>NP</v>
          </cell>
          <cell r="F104" t="str">
            <v>Upload</v>
          </cell>
          <cell r="G104">
            <v>10121</v>
          </cell>
          <cell r="H104">
            <v>1.68</v>
          </cell>
          <cell r="I104">
            <v>0.63</v>
          </cell>
          <cell r="J104">
            <v>0.84</v>
          </cell>
          <cell r="M104">
            <v>0.21</v>
          </cell>
          <cell r="N104">
            <v>1.68</v>
          </cell>
        </row>
        <row r="105">
          <cell r="C105" t="str">
            <v>St Matthew's Children's Centre</v>
          </cell>
          <cell r="D105" t="str">
            <v>0000005244</v>
          </cell>
          <cell r="E105" t="str">
            <v>NP</v>
          </cell>
          <cell r="F105" t="str">
            <v>via OCCMS</v>
          </cell>
          <cell r="G105">
            <v>195425</v>
          </cell>
          <cell r="H105">
            <v>60.5</v>
          </cell>
          <cell r="I105">
            <v>4.5</v>
          </cell>
          <cell r="J105">
            <v>51.5</v>
          </cell>
          <cell r="M105">
            <v>4.5</v>
          </cell>
          <cell r="N105">
            <v>60.5</v>
          </cell>
        </row>
        <row r="106">
          <cell r="C106" t="str">
            <v>St Peter's Children's Day Care Centre of Hamiton</v>
          </cell>
          <cell r="D106" t="str">
            <v>0000005248</v>
          </cell>
          <cell r="E106" t="str">
            <v>NP</v>
          </cell>
          <cell r="F106" t="str">
            <v>via OCCMS</v>
          </cell>
          <cell r="G106">
            <v>76280</v>
          </cell>
          <cell r="H106">
            <v>10.51</v>
          </cell>
          <cell r="I106">
            <v>1</v>
          </cell>
          <cell r="J106">
            <v>7.5</v>
          </cell>
          <cell r="K106">
            <v>1.26</v>
          </cell>
          <cell r="M106">
            <v>0.75</v>
          </cell>
          <cell r="N106">
            <v>10.51</v>
          </cell>
        </row>
        <row r="107">
          <cell r="C107" t="str">
            <v>Stoney Creek Co-op Preschool Inc</v>
          </cell>
          <cell r="D107" t="str">
            <v>0000005306</v>
          </cell>
          <cell r="E107" t="str">
            <v>NP</v>
          </cell>
          <cell r="F107" t="str">
            <v>Upload</v>
          </cell>
          <cell r="G107">
            <v>3981</v>
          </cell>
          <cell r="H107">
            <v>0.42</v>
          </cell>
          <cell r="J107">
            <v>0.42</v>
          </cell>
          <cell r="N107">
            <v>0.42</v>
          </cell>
        </row>
        <row r="108">
          <cell r="C108" t="str">
            <v>Sunny Days Nursery</v>
          </cell>
          <cell r="D108" t="str">
            <v>0000005933</v>
          </cell>
          <cell r="E108" t="str">
            <v>Comm</v>
          </cell>
          <cell r="F108" t="str">
            <v>via OCCMS</v>
          </cell>
          <cell r="G108">
            <v>31172</v>
          </cell>
          <cell r="H108">
            <v>4</v>
          </cell>
          <cell r="I108">
            <v>1</v>
          </cell>
          <cell r="J108">
            <v>2</v>
          </cell>
          <cell r="M108">
            <v>1</v>
          </cell>
          <cell r="N108">
            <v>4</v>
          </cell>
        </row>
        <row r="109">
          <cell r="C109" t="str">
            <v>Sunshine &amp; Rainbows Christian Day Care Ctr</v>
          </cell>
          <cell r="D109" t="str">
            <v>0000005338</v>
          </cell>
          <cell r="E109" t="str">
            <v>Comm</v>
          </cell>
          <cell r="F109" t="str">
            <v>via OCCMS</v>
          </cell>
          <cell r="G109">
            <v>71234</v>
          </cell>
          <cell r="H109">
            <v>8.75</v>
          </cell>
          <cell r="I109">
            <v>1</v>
          </cell>
          <cell r="J109">
            <v>6</v>
          </cell>
          <cell r="M109">
            <v>1.75</v>
          </cell>
          <cell r="N109">
            <v>8.75</v>
          </cell>
        </row>
        <row r="110">
          <cell r="C110" t="str">
            <v>Tapawingo Day Care</v>
          </cell>
          <cell r="D110" t="str">
            <v>0000005387</v>
          </cell>
          <cell r="E110" t="str">
            <v>NP</v>
          </cell>
          <cell r="F110" t="str">
            <v>via OCCMS</v>
          </cell>
          <cell r="G110">
            <v>87614</v>
          </cell>
          <cell r="H110">
            <v>13.43</v>
          </cell>
          <cell r="I110">
            <v>1.5</v>
          </cell>
          <cell r="J110">
            <v>9.26</v>
          </cell>
          <cell r="K110">
            <v>1.54</v>
          </cell>
          <cell r="M110">
            <v>1.1299999999999999</v>
          </cell>
          <cell r="N110">
            <v>13.43</v>
          </cell>
        </row>
        <row r="111">
          <cell r="C111" t="str">
            <v>Temple Playhouse</v>
          </cell>
          <cell r="D111" t="str">
            <v>0000007069</v>
          </cell>
          <cell r="E111" t="str">
            <v>Comm</v>
          </cell>
          <cell r="F111" t="str">
            <v>via OCCMS</v>
          </cell>
          <cell r="G111">
            <v>79922</v>
          </cell>
          <cell r="H111">
            <v>11.63</v>
          </cell>
          <cell r="I111">
            <v>2.75</v>
          </cell>
          <cell r="J111">
            <v>4.25</v>
          </cell>
          <cell r="M111">
            <v>4.63</v>
          </cell>
          <cell r="N111">
            <v>11.629999999999999</v>
          </cell>
        </row>
        <row r="112">
          <cell r="C112" t="str">
            <v>Little Angels Infant &amp; Toddler Centre -</v>
          </cell>
          <cell r="D112" t="str">
            <v>Multi</v>
          </cell>
          <cell r="E112" t="str">
            <v>Comm</v>
          </cell>
          <cell r="F112">
            <v>41233.408333333333</v>
          </cell>
          <cell r="G112">
            <v>62343</v>
          </cell>
          <cell r="H112">
            <v>8</v>
          </cell>
          <cell r="I112">
            <v>1</v>
          </cell>
          <cell r="J112">
            <v>7</v>
          </cell>
          <cell r="N112">
            <v>8</v>
          </cell>
        </row>
        <row r="113">
          <cell r="C113" t="str">
            <v>Millgrove Majors Children's Centre</v>
          </cell>
          <cell r="D113" t="str">
            <v>Multi</v>
          </cell>
          <cell r="E113" t="str">
            <v>Comm</v>
          </cell>
          <cell r="F113">
            <v>41233.40625</v>
          </cell>
          <cell r="G113">
            <v>22660</v>
          </cell>
          <cell r="H113">
            <v>4.03</v>
          </cell>
          <cell r="I113">
            <v>1</v>
          </cell>
          <cell r="J113">
            <v>1.77</v>
          </cell>
          <cell r="K113">
            <v>1.26</v>
          </cell>
          <cell r="N113">
            <v>4.03</v>
          </cell>
        </row>
        <row r="114">
          <cell r="C114" t="str">
            <v>The Millgrove Children's Centre</v>
          </cell>
          <cell r="D114" t="str">
            <v>Multi</v>
          </cell>
          <cell r="E114" t="str">
            <v>Comm</v>
          </cell>
          <cell r="F114">
            <v>41233.406944444447</v>
          </cell>
          <cell r="G114">
            <v>57949</v>
          </cell>
          <cell r="H114">
            <v>9</v>
          </cell>
          <cell r="I114">
            <v>1</v>
          </cell>
          <cell r="J114">
            <v>7</v>
          </cell>
          <cell r="M114">
            <v>1</v>
          </cell>
          <cell r="N114">
            <v>9</v>
          </cell>
        </row>
        <row r="115">
          <cell r="C115" t="str">
            <v>St Paul's Before and After School Program</v>
          </cell>
          <cell r="D115" t="str">
            <v>Multi</v>
          </cell>
          <cell r="E115" t="str">
            <v>NP</v>
          </cell>
          <cell r="F115">
            <v>41236.680555555555</v>
          </cell>
          <cell r="G115">
            <v>10461</v>
          </cell>
          <cell r="H115">
            <v>1.31</v>
          </cell>
          <cell r="K115">
            <v>1.31</v>
          </cell>
          <cell r="N115">
            <v>1.31</v>
          </cell>
        </row>
        <row r="116">
          <cell r="C116" t="str">
            <v>Today' Family - Eastmount</v>
          </cell>
          <cell r="D116" t="str">
            <v>Multi</v>
          </cell>
          <cell r="E116" t="str">
            <v>NP</v>
          </cell>
          <cell r="F116">
            <v>41236.670138888891</v>
          </cell>
          <cell r="G116">
            <v>42441</v>
          </cell>
          <cell r="H116">
            <v>6.34</v>
          </cell>
          <cell r="I116">
            <v>1</v>
          </cell>
          <cell r="J116">
            <v>2.4700000000000002</v>
          </cell>
          <cell r="K116">
            <v>2.87</v>
          </cell>
          <cell r="N116">
            <v>6.34</v>
          </cell>
        </row>
        <row r="117">
          <cell r="C117" t="str">
            <v>Today' Family - Linden Park</v>
          </cell>
          <cell r="D117" t="str">
            <v>Multi</v>
          </cell>
          <cell r="E117" t="str">
            <v>NP</v>
          </cell>
          <cell r="F117">
            <v>41236.645833333336</v>
          </cell>
          <cell r="G117">
            <v>27130</v>
          </cell>
          <cell r="H117">
            <v>4.01</v>
          </cell>
          <cell r="I117">
            <v>1</v>
          </cell>
          <cell r="J117">
            <v>2.13</v>
          </cell>
          <cell r="K117">
            <v>0.88</v>
          </cell>
          <cell r="N117">
            <v>4.01</v>
          </cell>
        </row>
        <row r="118">
          <cell r="C118" t="str">
            <v>Today's Family</v>
          </cell>
          <cell r="D118" t="str">
            <v>Multi</v>
          </cell>
          <cell r="E118" t="str">
            <v>NP</v>
          </cell>
          <cell r="F118">
            <v>41236.647222222222</v>
          </cell>
          <cell r="G118">
            <v>515709</v>
          </cell>
          <cell r="H118">
            <v>8.25</v>
          </cell>
          <cell r="I118">
            <v>8.25</v>
          </cell>
          <cell r="L118">
            <v>166</v>
          </cell>
          <cell r="N118">
            <v>174.25</v>
          </cell>
        </row>
        <row r="119">
          <cell r="C119" t="str">
            <v>Today's Family - Dundas</v>
          </cell>
          <cell r="D119" t="str">
            <v>Multi</v>
          </cell>
          <cell r="E119" t="str">
            <v>NP</v>
          </cell>
          <cell r="F119">
            <v>41236.644444444442</v>
          </cell>
          <cell r="G119">
            <v>92630</v>
          </cell>
          <cell r="H119">
            <v>11.85</v>
          </cell>
          <cell r="I119">
            <v>1.25</v>
          </cell>
          <cell r="J119">
            <v>8.3800000000000008</v>
          </cell>
          <cell r="K119">
            <v>1.22</v>
          </cell>
          <cell r="M119">
            <v>1</v>
          </cell>
          <cell r="N119">
            <v>11.850000000000001</v>
          </cell>
        </row>
        <row r="120">
          <cell r="C120" t="str">
            <v>Today's Family - Saltfleet</v>
          </cell>
          <cell r="D120" t="str">
            <v>Multi</v>
          </cell>
          <cell r="E120" t="str">
            <v>NP</v>
          </cell>
          <cell r="F120">
            <v>41236.646527777775</v>
          </cell>
          <cell r="G120">
            <v>89848</v>
          </cell>
          <cell r="H120">
            <v>13.25</v>
          </cell>
          <cell r="I120">
            <v>1</v>
          </cell>
          <cell r="J120">
            <v>9.64</v>
          </cell>
          <cell r="K120">
            <v>2.11</v>
          </cell>
          <cell r="M120">
            <v>0.5</v>
          </cell>
          <cell r="N120">
            <v>13.25</v>
          </cell>
        </row>
        <row r="121">
          <cell r="C121" t="str">
            <v>Today's Family Adventure Camp</v>
          </cell>
          <cell r="D121" t="str">
            <v>Multi</v>
          </cell>
          <cell r="E121" t="str">
            <v>NP</v>
          </cell>
          <cell r="F121">
            <v>41236.643750000003</v>
          </cell>
          <cell r="G121">
            <v>6932</v>
          </cell>
          <cell r="H121">
            <v>1.91</v>
          </cell>
          <cell r="I121">
            <v>1</v>
          </cell>
          <cell r="K121">
            <v>0.91</v>
          </cell>
          <cell r="N121">
            <v>1.9100000000000001</v>
          </cell>
        </row>
        <row r="122">
          <cell r="C122" t="str">
            <v>Today's Family Children's Centre, Hamilton</v>
          </cell>
          <cell r="D122" t="str">
            <v>Multi</v>
          </cell>
          <cell r="E122" t="str">
            <v>NP</v>
          </cell>
          <cell r="F122">
            <v>41236.643750000003</v>
          </cell>
          <cell r="G122">
            <v>157344</v>
          </cell>
          <cell r="H122">
            <v>20.5</v>
          </cell>
          <cell r="I122">
            <v>1.5</v>
          </cell>
          <cell r="J122">
            <v>17.25</v>
          </cell>
          <cell r="M122">
            <v>1.75</v>
          </cell>
          <cell r="N122">
            <v>20.5</v>
          </cell>
        </row>
        <row r="123">
          <cell r="C123" t="str">
            <v>Today's Family R.A. Ridell School Age Program</v>
          </cell>
          <cell r="D123" t="str">
            <v>Multi</v>
          </cell>
          <cell r="E123" t="str">
            <v>NP</v>
          </cell>
          <cell r="F123">
            <v>41236.67083333333</v>
          </cell>
          <cell r="G123">
            <v>40273</v>
          </cell>
          <cell r="H123">
            <v>5.46</v>
          </cell>
          <cell r="I123">
            <v>1</v>
          </cell>
          <cell r="J123">
            <v>1.59</v>
          </cell>
          <cell r="K123">
            <v>2.87</v>
          </cell>
          <cell r="N123">
            <v>5.46</v>
          </cell>
        </row>
        <row r="124">
          <cell r="C124" t="str">
            <v>Today's Family Wage Subsidy - Admin</v>
          </cell>
          <cell r="D124" t="str">
            <v>Multi</v>
          </cell>
          <cell r="E124" t="str">
            <v>NP</v>
          </cell>
          <cell r="F124">
            <v>41235.646527777775</v>
          </cell>
          <cell r="G124">
            <v>25898</v>
          </cell>
          <cell r="H124">
            <v>10.51</v>
          </cell>
          <cell r="M124">
            <v>10.51</v>
          </cell>
          <cell r="N124">
            <v>10.51</v>
          </cell>
        </row>
        <row r="125">
          <cell r="C125" t="str">
            <v>Today's Family-Huntington Park School - Age Program</v>
          </cell>
          <cell r="D125" t="str">
            <v>Multi</v>
          </cell>
          <cell r="E125" t="str">
            <v>NP</v>
          </cell>
          <cell r="F125">
            <v>41236.645138888889</v>
          </cell>
          <cell r="G125">
            <v>12979</v>
          </cell>
          <cell r="H125">
            <v>1.88</v>
          </cell>
          <cell r="I125">
            <v>0.83</v>
          </cell>
          <cell r="K125">
            <v>1.05</v>
          </cell>
          <cell r="N125">
            <v>1.88</v>
          </cell>
        </row>
        <row r="126">
          <cell r="C126" t="str">
            <v>Ancaster Meadow Children's Centre</v>
          </cell>
          <cell r="D126" t="str">
            <v>Multi</v>
          </cell>
          <cell r="E126" t="str">
            <v>NP</v>
          </cell>
          <cell r="F126">
            <v>41236.517361111109</v>
          </cell>
          <cell r="G126">
            <v>38516</v>
          </cell>
          <cell r="H126">
            <v>5.39</v>
          </cell>
          <cell r="I126">
            <v>1</v>
          </cell>
          <cell r="J126">
            <v>2.71</v>
          </cell>
          <cell r="K126">
            <v>1.68</v>
          </cell>
          <cell r="N126">
            <v>5.39</v>
          </cell>
        </row>
        <row r="127">
          <cell r="C127" t="str">
            <v>Bellmoore</v>
          </cell>
          <cell r="D127" t="str">
            <v>Multi</v>
          </cell>
          <cell r="E127" t="str">
            <v>NP</v>
          </cell>
          <cell r="F127">
            <v>41235.655555555553</v>
          </cell>
          <cell r="G127">
            <v>14722</v>
          </cell>
          <cell r="H127">
            <v>2.68</v>
          </cell>
          <cell r="I127">
            <v>1</v>
          </cell>
          <cell r="J127">
            <v>0.42</v>
          </cell>
          <cell r="K127">
            <v>1.26</v>
          </cell>
          <cell r="N127">
            <v>2.6799999999999997</v>
          </cell>
        </row>
        <row r="128">
          <cell r="C128" t="str">
            <v>Cathy Wever</v>
          </cell>
          <cell r="D128" t="str">
            <v>Multi</v>
          </cell>
          <cell r="E128" t="str">
            <v>NP</v>
          </cell>
          <cell r="F128">
            <v>41236.529861111114</v>
          </cell>
          <cell r="G128">
            <v>39315</v>
          </cell>
          <cell r="H128">
            <v>6.83</v>
          </cell>
          <cell r="I128">
            <v>1</v>
          </cell>
          <cell r="J128">
            <v>4.33</v>
          </cell>
          <cell r="K128">
            <v>0.75</v>
          </cell>
          <cell r="M128">
            <v>0.75</v>
          </cell>
          <cell r="N128">
            <v>6.83</v>
          </cell>
        </row>
        <row r="129">
          <cell r="C129" t="str">
            <v>Dundana Children's Centre</v>
          </cell>
          <cell r="D129" t="str">
            <v>Multi</v>
          </cell>
          <cell r="E129" t="str">
            <v>NP</v>
          </cell>
          <cell r="F129">
            <v>41236.552083333336</v>
          </cell>
          <cell r="G129">
            <v>34245</v>
          </cell>
          <cell r="H129">
            <v>4.97</v>
          </cell>
          <cell r="I129">
            <v>1</v>
          </cell>
          <cell r="J129">
            <v>1.87</v>
          </cell>
          <cell r="K129">
            <v>2.1</v>
          </cell>
          <cell r="N129">
            <v>4.9700000000000006</v>
          </cell>
        </row>
        <row r="130">
          <cell r="C130" t="str">
            <v>Dundas Central Children's Centre</v>
          </cell>
          <cell r="D130" t="str">
            <v>Multi</v>
          </cell>
          <cell r="E130" t="str">
            <v>NP</v>
          </cell>
          <cell r="F130">
            <v>41236.554166666669</v>
          </cell>
          <cell r="G130">
            <v>4231</v>
          </cell>
          <cell r="H130">
            <v>0.63</v>
          </cell>
          <cell r="K130">
            <v>0.63</v>
          </cell>
          <cell r="N130">
            <v>0.63</v>
          </cell>
        </row>
        <row r="131">
          <cell r="C131" t="str">
            <v>Elizabeth Bagshaw</v>
          </cell>
          <cell r="D131" t="str">
            <v>Multi</v>
          </cell>
          <cell r="E131" t="str">
            <v>NP</v>
          </cell>
          <cell r="F131">
            <v>41236.565972222219</v>
          </cell>
          <cell r="G131">
            <v>12391</v>
          </cell>
          <cell r="H131">
            <v>1.66</v>
          </cell>
          <cell r="J131">
            <v>1.66</v>
          </cell>
          <cell r="N131">
            <v>1.66</v>
          </cell>
        </row>
        <row r="132">
          <cell r="C132" t="str">
            <v>Gatestone Children's Centre</v>
          </cell>
          <cell r="D132" t="str">
            <v>Multi</v>
          </cell>
          <cell r="E132" t="str">
            <v>NP</v>
          </cell>
          <cell r="F132">
            <v>41236.566666666666</v>
          </cell>
          <cell r="G132">
            <v>41086</v>
          </cell>
          <cell r="H132">
            <v>6.39</v>
          </cell>
          <cell r="I132">
            <v>1</v>
          </cell>
          <cell r="J132">
            <v>3.33</v>
          </cell>
          <cell r="K132">
            <v>1.43</v>
          </cell>
          <cell r="M132">
            <v>0.63</v>
          </cell>
          <cell r="N132">
            <v>6.39</v>
          </cell>
        </row>
        <row r="133">
          <cell r="C133" t="str">
            <v>Glen Echo Children's Centre</v>
          </cell>
          <cell r="D133" t="str">
            <v>Multi</v>
          </cell>
          <cell r="E133" t="str">
            <v>NP</v>
          </cell>
          <cell r="F133">
            <v>41236.568749999999</v>
          </cell>
          <cell r="G133">
            <v>4231</v>
          </cell>
          <cell r="H133">
            <v>0.63</v>
          </cell>
          <cell r="K133">
            <v>0.63</v>
          </cell>
          <cell r="N133">
            <v>0.63</v>
          </cell>
        </row>
        <row r="134">
          <cell r="C134" t="str">
            <v>Gordon Price Children's Centre</v>
          </cell>
          <cell r="D134" t="str">
            <v>Multi</v>
          </cell>
          <cell r="E134" t="str">
            <v>NP</v>
          </cell>
          <cell r="F134">
            <v>41236.569444444445</v>
          </cell>
          <cell r="G134">
            <v>11612</v>
          </cell>
          <cell r="H134">
            <v>1.47</v>
          </cell>
          <cell r="J134">
            <v>0.63</v>
          </cell>
          <cell r="K134">
            <v>0.84</v>
          </cell>
          <cell r="N134">
            <v>1.47</v>
          </cell>
        </row>
        <row r="135">
          <cell r="C135" t="str">
            <v>Greensville Elementary School</v>
          </cell>
          <cell r="D135" t="str">
            <v>Multi</v>
          </cell>
          <cell r="E135" t="str">
            <v>NP</v>
          </cell>
          <cell r="F135">
            <v>41236.570138888892</v>
          </cell>
          <cell r="G135">
            <v>4770</v>
          </cell>
          <cell r="H135">
            <v>0.84</v>
          </cell>
          <cell r="K135">
            <v>0.84</v>
          </cell>
          <cell r="N135">
            <v>0.84</v>
          </cell>
        </row>
        <row r="136">
          <cell r="C136" t="str">
            <v>Helen Detwiler Children's Centre</v>
          </cell>
          <cell r="D136" t="str">
            <v>Multi</v>
          </cell>
          <cell r="E136" t="str">
            <v>NP</v>
          </cell>
          <cell r="F136">
            <v>41236.570833333331</v>
          </cell>
          <cell r="G136">
            <v>17652</v>
          </cell>
          <cell r="H136">
            <v>3.82</v>
          </cell>
          <cell r="I136">
            <v>1</v>
          </cell>
          <cell r="J136">
            <v>0.59</v>
          </cell>
          <cell r="K136">
            <v>2.13</v>
          </cell>
          <cell r="M136">
            <v>0.1</v>
          </cell>
          <cell r="N136">
            <v>3.82</v>
          </cell>
        </row>
        <row r="137">
          <cell r="C137" t="str">
            <v>Hillcrest Children's Centre</v>
          </cell>
          <cell r="D137" t="str">
            <v>Multi</v>
          </cell>
          <cell r="E137" t="str">
            <v>NP</v>
          </cell>
          <cell r="F137">
            <v>41236.571527777778</v>
          </cell>
          <cell r="G137">
            <v>47149</v>
          </cell>
          <cell r="H137">
            <v>6.83</v>
          </cell>
          <cell r="I137">
            <v>1</v>
          </cell>
          <cell r="J137">
            <v>4</v>
          </cell>
          <cell r="K137">
            <v>1.08</v>
          </cell>
          <cell r="M137">
            <v>0.75</v>
          </cell>
          <cell r="N137">
            <v>6.83</v>
          </cell>
        </row>
        <row r="138">
          <cell r="C138" t="str">
            <v>James MacDonald Children's Centre</v>
          </cell>
          <cell r="D138" t="str">
            <v>Multi</v>
          </cell>
          <cell r="E138" t="str">
            <v>NP</v>
          </cell>
          <cell r="F138">
            <v>41236.571527777778</v>
          </cell>
          <cell r="G138">
            <v>11304</v>
          </cell>
          <cell r="H138">
            <v>1.35</v>
          </cell>
          <cell r="J138">
            <v>0.83</v>
          </cell>
          <cell r="K138">
            <v>0.52</v>
          </cell>
          <cell r="N138">
            <v>1.35</v>
          </cell>
        </row>
        <row r="139">
          <cell r="C139" t="str">
            <v>Lawfield Children's Centre</v>
          </cell>
          <cell r="D139" t="str">
            <v>Multi</v>
          </cell>
          <cell r="E139" t="str">
            <v>NP</v>
          </cell>
          <cell r="F139">
            <v>41236.572222222225</v>
          </cell>
          <cell r="G139">
            <v>74328</v>
          </cell>
          <cell r="H139">
            <v>10.97</v>
          </cell>
          <cell r="I139">
            <v>1</v>
          </cell>
          <cell r="J139">
            <v>5.25</v>
          </cell>
          <cell r="K139">
            <v>3.72</v>
          </cell>
          <cell r="M139">
            <v>1</v>
          </cell>
          <cell r="N139">
            <v>10.97</v>
          </cell>
        </row>
        <row r="140">
          <cell r="C140" t="str">
            <v>Lincoln Alexander Children's Centre</v>
          </cell>
          <cell r="D140" t="str">
            <v>Multi</v>
          </cell>
          <cell r="E140" t="str">
            <v>NP</v>
          </cell>
          <cell r="F140">
            <v>41236.574999999997</v>
          </cell>
          <cell r="G140">
            <v>8461</v>
          </cell>
          <cell r="H140">
            <v>1.26</v>
          </cell>
          <cell r="K140">
            <v>1.26</v>
          </cell>
          <cell r="N140">
            <v>1.26</v>
          </cell>
        </row>
        <row r="141">
          <cell r="C141" t="str">
            <v>Memorial Children's Centre</v>
          </cell>
          <cell r="D141" t="str">
            <v>Multi</v>
          </cell>
          <cell r="E141" t="str">
            <v>NP</v>
          </cell>
          <cell r="F141">
            <v>41236.574999999997</v>
          </cell>
          <cell r="G141">
            <v>4231</v>
          </cell>
          <cell r="H141">
            <v>0.63</v>
          </cell>
          <cell r="K141">
            <v>0.63</v>
          </cell>
          <cell r="N141">
            <v>0.63</v>
          </cell>
        </row>
        <row r="142">
          <cell r="C142" t="str">
            <v>Michaelle Jean</v>
          </cell>
          <cell r="D142" t="str">
            <v>Multi</v>
          </cell>
          <cell r="E142" t="str">
            <v>NP</v>
          </cell>
          <cell r="F142">
            <v>41236.574999999997</v>
          </cell>
          <cell r="G142">
            <v>4231</v>
          </cell>
          <cell r="H142">
            <v>0.63</v>
          </cell>
          <cell r="K142">
            <v>0.63</v>
          </cell>
          <cell r="N142">
            <v>0.63</v>
          </cell>
        </row>
        <row r="143">
          <cell r="C143" t="str">
            <v>Mount Hope</v>
          </cell>
          <cell r="D143" t="str">
            <v>Multi</v>
          </cell>
          <cell r="E143" t="str">
            <v>NP</v>
          </cell>
          <cell r="F143">
            <v>41236.575694444444</v>
          </cell>
          <cell r="G143">
            <v>7747</v>
          </cell>
          <cell r="H143">
            <v>1.05</v>
          </cell>
          <cell r="J143">
            <v>0.63</v>
          </cell>
          <cell r="K143">
            <v>0.42</v>
          </cell>
          <cell r="N143">
            <v>1.05</v>
          </cell>
        </row>
        <row r="144">
          <cell r="C144" t="str">
            <v>Mountview Children's Centre</v>
          </cell>
          <cell r="D144" t="str">
            <v>Multi</v>
          </cell>
          <cell r="E144" t="str">
            <v>NP</v>
          </cell>
          <cell r="F144">
            <v>41236.575694444444</v>
          </cell>
          <cell r="G144">
            <v>7921</v>
          </cell>
          <cell r="H144">
            <v>1.05</v>
          </cell>
          <cell r="J144">
            <v>0.63</v>
          </cell>
          <cell r="K144">
            <v>0.42</v>
          </cell>
          <cell r="N144">
            <v>1.05</v>
          </cell>
        </row>
        <row r="145">
          <cell r="C145" t="str">
            <v>Prince of Wales</v>
          </cell>
          <cell r="D145" t="str">
            <v>Multi</v>
          </cell>
          <cell r="E145" t="str">
            <v>NP</v>
          </cell>
          <cell r="F145">
            <v>41236.576388888891</v>
          </cell>
          <cell r="G145">
            <v>4521</v>
          </cell>
          <cell r="H145">
            <v>0.63</v>
          </cell>
          <cell r="J145">
            <v>0.63</v>
          </cell>
          <cell r="N145">
            <v>0.63</v>
          </cell>
        </row>
        <row r="146">
          <cell r="C146" t="str">
            <v>Queensdale Children's Centre</v>
          </cell>
          <cell r="D146" t="str">
            <v>Multi</v>
          </cell>
          <cell r="E146" t="str">
            <v>NP</v>
          </cell>
          <cell r="F146">
            <v>41236.576388888891</v>
          </cell>
          <cell r="G146">
            <v>4231</v>
          </cell>
          <cell r="H146">
            <v>0.63</v>
          </cell>
          <cell r="K146">
            <v>0.63</v>
          </cell>
          <cell r="N146">
            <v>0.63</v>
          </cell>
        </row>
        <row r="147">
          <cell r="C147" t="str">
            <v>Ray Lewis Children's Centre</v>
          </cell>
          <cell r="D147" t="str">
            <v>Multi</v>
          </cell>
          <cell r="E147" t="str">
            <v>NP</v>
          </cell>
          <cell r="F147">
            <v>41236.57708333333</v>
          </cell>
          <cell r="G147">
            <v>59154</v>
          </cell>
          <cell r="H147">
            <v>9.1300000000000008</v>
          </cell>
          <cell r="I147">
            <v>1</v>
          </cell>
          <cell r="J147">
            <v>5.34</v>
          </cell>
          <cell r="K147">
            <v>2.04</v>
          </cell>
          <cell r="M147">
            <v>0.75</v>
          </cell>
          <cell r="N147">
            <v>9.129999999999999</v>
          </cell>
        </row>
        <row r="148">
          <cell r="C148" t="str">
            <v>Sir Wilfrid Laurier Children's Centre</v>
          </cell>
          <cell r="D148" t="str">
            <v>Multi</v>
          </cell>
          <cell r="E148" t="str">
            <v>NP</v>
          </cell>
          <cell r="F148">
            <v>41236.57708333333</v>
          </cell>
          <cell r="G148">
            <v>50416</v>
          </cell>
          <cell r="H148">
            <v>7.83</v>
          </cell>
          <cell r="I148">
            <v>1</v>
          </cell>
          <cell r="J148">
            <v>4.5</v>
          </cell>
          <cell r="K148">
            <v>1.58</v>
          </cell>
          <cell r="M148">
            <v>0.75</v>
          </cell>
          <cell r="N148">
            <v>7.83</v>
          </cell>
        </row>
        <row r="149">
          <cell r="C149" t="str">
            <v>Templemead Children's Centre</v>
          </cell>
          <cell r="D149" t="str">
            <v>Multi</v>
          </cell>
          <cell r="E149" t="str">
            <v>NP</v>
          </cell>
          <cell r="F149">
            <v>41236.577777777777</v>
          </cell>
          <cell r="G149">
            <v>79837</v>
          </cell>
          <cell r="H149">
            <v>11.42</v>
          </cell>
          <cell r="I149">
            <v>1</v>
          </cell>
          <cell r="J149">
            <v>7.84</v>
          </cell>
          <cell r="K149">
            <v>1.83</v>
          </cell>
          <cell r="M149">
            <v>0.75</v>
          </cell>
          <cell r="N149">
            <v>11.42</v>
          </cell>
        </row>
        <row r="150">
          <cell r="C150" t="str">
            <v>Umbrella Admin - Wage Subsidy</v>
          </cell>
          <cell r="D150" t="str">
            <v>Multi</v>
          </cell>
          <cell r="E150" t="str">
            <v>NP</v>
          </cell>
          <cell r="F150">
            <v>41236.594444444447</v>
          </cell>
          <cell r="G150">
            <v>10280</v>
          </cell>
          <cell r="H150">
            <v>4</v>
          </cell>
          <cell r="M150">
            <v>4</v>
          </cell>
          <cell r="N150">
            <v>4</v>
          </cell>
        </row>
        <row r="151">
          <cell r="C151" t="str">
            <v>Winona Elementary School</v>
          </cell>
          <cell r="D151" t="str">
            <v>Multi</v>
          </cell>
          <cell r="E151" t="str">
            <v>NP</v>
          </cell>
          <cell r="F151">
            <v>41236.577777777777</v>
          </cell>
          <cell r="G151">
            <v>32095</v>
          </cell>
          <cell r="H151">
            <v>4.3600000000000003</v>
          </cell>
          <cell r="I151">
            <v>1</v>
          </cell>
          <cell r="J151">
            <v>1.89</v>
          </cell>
          <cell r="K151">
            <v>1.47</v>
          </cell>
          <cell r="N151">
            <v>4.3599999999999994</v>
          </cell>
        </row>
        <row r="152">
          <cell r="C152" t="str">
            <v>Village Children's Centre of Waterdown</v>
          </cell>
          <cell r="D152" t="str">
            <v>0000006067</v>
          </cell>
          <cell r="E152" t="str">
            <v>NP</v>
          </cell>
          <cell r="F152" t="str">
            <v>via OCCMS</v>
          </cell>
          <cell r="G152">
            <v>80496</v>
          </cell>
          <cell r="H152">
            <v>13.26</v>
          </cell>
          <cell r="I152">
            <v>2</v>
          </cell>
          <cell r="J152">
            <v>9.26</v>
          </cell>
          <cell r="M152">
            <v>2</v>
          </cell>
          <cell r="N152">
            <v>13.26</v>
          </cell>
        </row>
        <row r="153">
          <cell r="C153" t="str">
            <v>Village Treehouse Childcare Inc.</v>
          </cell>
          <cell r="D153" t="str">
            <v>0000005514</v>
          </cell>
          <cell r="E153" t="str">
            <v>Comm</v>
          </cell>
          <cell r="F153" t="str">
            <v>via OCCMS</v>
          </cell>
          <cell r="G153">
            <v>88375</v>
          </cell>
          <cell r="H153">
            <v>10</v>
          </cell>
          <cell r="I153">
            <v>1</v>
          </cell>
          <cell r="J153">
            <v>8</v>
          </cell>
          <cell r="M153">
            <v>1</v>
          </cell>
          <cell r="N153">
            <v>10</v>
          </cell>
        </row>
        <row r="154">
          <cell r="C154" t="str">
            <v>Waterdown District Children's Centre</v>
          </cell>
          <cell r="D154" t="str">
            <v>Multi</v>
          </cell>
          <cell r="E154" t="str">
            <v>NP</v>
          </cell>
          <cell r="F154">
            <v>41241.518055555556</v>
          </cell>
          <cell r="G154">
            <v>62951</v>
          </cell>
          <cell r="H154">
            <v>11.5</v>
          </cell>
          <cell r="I154">
            <v>1</v>
          </cell>
          <cell r="J154">
            <v>8.83</v>
          </cell>
          <cell r="K154">
            <v>0.84</v>
          </cell>
          <cell r="M154">
            <v>0.83</v>
          </cell>
          <cell r="N154">
            <v>11.5</v>
          </cell>
        </row>
        <row r="155">
          <cell r="C155" t="str">
            <v>Waterdown District School Age - Guy Brown</v>
          </cell>
          <cell r="D155" t="str">
            <v>Multi</v>
          </cell>
          <cell r="E155" t="str">
            <v>NP</v>
          </cell>
          <cell r="F155">
            <v>41241.520138888889</v>
          </cell>
          <cell r="G155">
            <v>35150</v>
          </cell>
          <cell r="H155">
            <v>7.08</v>
          </cell>
          <cell r="I155">
            <v>1</v>
          </cell>
          <cell r="K155">
            <v>6.08</v>
          </cell>
          <cell r="N155">
            <v>7.08</v>
          </cell>
        </row>
        <row r="156">
          <cell r="C156" t="str">
            <v>Waterdown District School Age Program-Mary Hopkins</v>
          </cell>
          <cell r="D156" t="str">
            <v>Multi</v>
          </cell>
          <cell r="E156" t="str">
            <v>NP</v>
          </cell>
          <cell r="F156">
            <v>41242.444444444445</v>
          </cell>
          <cell r="G156">
            <v>6783</v>
          </cell>
          <cell r="H156">
            <v>1.36</v>
          </cell>
          <cell r="K156">
            <v>1.36</v>
          </cell>
          <cell r="N156">
            <v>1.36</v>
          </cell>
        </row>
        <row r="157">
          <cell r="C157" t="str">
            <v>Wesley Child Care Centre</v>
          </cell>
          <cell r="D157" t="str">
            <v>Multi</v>
          </cell>
          <cell r="E157" t="str">
            <v>NP</v>
          </cell>
          <cell r="F157">
            <v>41234.488194444442</v>
          </cell>
          <cell r="G157">
            <v>25666</v>
          </cell>
          <cell r="H157">
            <v>3.63</v>
          </cell>
          <cell r="I157">
            <v>1</v>
          </cell>
          <cell r="J157">
            <v>2.5</v>
          </cell>
          <cell r="M157">
            <v>0.13</v>
          </cell>
          <cell r="N157">
            <v>3.63</v>
          </cell>
        </row>
        <row r="158">
          <cell r="C158" t="str">
            <v>Wesley School Age Program</v>
          </cell>
          <cell r="D158" t="str">
            <v>Multi</v>
          </cell>
          <cell r="E158" t="str">
            <v>NP</v>
          </cell>
          <cell r="F158">
            <v>41234.489583333336</v>
          </cell>
          <cell r="G158">
            <v>10670</v>
          </cell>
          <cell r="H158">
            <v>1.84</v>
          </cell>
          <cell r="I158">
            <v>0.75</v>
          </cell>
          <cell r="K158">
            <v>0.96</v>
          </cell>
          <cell r="M158">
            <v>0.13</v>
          </cell>
          <cell r="N158">
            <v>1.8399999999999999</v>
          </cell>
        </row>
        <row r="159">
          <cell r="C159" t="str">
            <v>Westdale Children's School</v>
          </cell>
          <cell r="D159" t="str">
            <v>0000033910</v>
          </cell>
          <cell r="E159" t="str">
            <v>NP</v>
          </cell>
          <cell r="F159" t="str">
            <v>Upload</v>
          </cell>
          <cell r="G159">
            <v>5395</v>
          </cell>
          <cell r="H159">
            <v>0.97</v>
          </cell>
          <cell r="I159">
            <v>0.42</v>
          </cell>
          <cell r="J159">
            <v>0.42</v>
          </cell>
          <cell r="M159">
            <v>0.13</v>
          </cell>
          <cell r="N159">
            <v>0.97</v>
          </cell>
        </row>
        <row r="160">
          <cell r="C160" t="str">
            <v>Westdale Co-op Preschool</v>
          </cell>
          <cell r="D160" t="str">
            <v>0000005772</v>
          </cell>
          <cell r="E160" t="str">
            <v>NP</v>
          </cell>
          <cell r="F160" t="str">
            <v>Upload</v>
          </cell>
          <cell r="G160">
            <v>3441</v>
          </cell>
          <cell r="H160">
            <v>0.21</v>
          </cell>
          <cell r="J160">
            <v>0.21</v>
          </cell>
          <cell r="N160">
            <v>0.21</v>
          </cell>
        </row>
        <row r="161">
          <cell r="C161" t="str">
            <v>Westmount Children's Centre</v>
          </cell>
          <cell r="D161" t="str">
            <v>0000005780</v>
          </cell>
          <cell r="E161" t="str">
            <v>Comm</v>
          </cell>
          <cell r="F161" t="str">
            <v>via OCCMS</v>
          </cell>
          <cell r="G161">
            <v>68126</v>
          </cell>
          <cell r="H161">
            <v>10.25</v>
          </cell>
          <cell r="I161">
            <v>1</v>
          </cell>
          <cell r="J161">
            <v>7</v>
          </cell>
          <cell r="M161">
            <v>2.25</v>
          </cell>
          <cell r="N161">
            <v>10.25</v>
          </cell>
        </row>
        <row r="162">
          <cell r="C162" t="str">
            <v>Winona Children's Centre</v>
          </cell>
          <cell r="D162" t="str">
            <v>0000005816</v>
          </cell>
          <cell r="E162" t="str">
            <v>Comm</v>
          </cell>
          <cell r="F162" t="str">
            <v>via OCCMS</v>
          </cell>
          <cell r="G162">
            <v>97372</v>
          </cell>
          <cell r="H162">
            <v>11.13</v>
          </cell>
          <cell r="I162">
            <v>1</v>
          </cell>
          <cell r="J162">
            <v>9</v>
          </cell>
          <cell r="M162">
            <v>1.1299999999999999</v>
          </cell>
          <cell r="N162">
            <v>11.129999999999999</v>
          </cell>
        </row>
        <row r="163">
          <cell r="C163" t="str">
            <v>Flamborough Family  YMCA Child Care Centre</v>
          </cell>
          <cell r="D163" t="str">
            <v>Multi</v>
          </cell>
          <cell r="E163" t="str">
            <v>NP</v>
          </cell>
          <cell r="F163">
            <v>41242.609722222223</v>
          </cell>
          <cell r="G163">
            <v>37273</v>
          </cell>
          <cell r="H163">
            <v>4.7</v>
          </cell>
          <cell r="I163">
            <v>1</v>
          </cell>
          <cell r="J163">
            <v>3.25</v>
          </cell>
          <cell r="K163">
            <v>0.45</v>
          </cell>
          <cell r="N163">
            <v>4.7</v>
          </cell>
        </row>
        <row r="164">
          <cell r="C164" t="str">
            <v>Hamilton Downtown YMCA Child Care Centre</v>
          </cell>
          <cell r="D164" t="str">
            <v>Multi</v>
          </cell>
          <cell r="E164" t="str">
            <v>NP</v>
          </cell>
          <cell r="F164">
            <v>41242.51666666667</v>
          </cell>
          <cell r="G164">
            <v>53646</v>
          </cell>
          <cell r="H164">
            <v>5.69</v>
          </cell>
          <cell r="I164">
            <v>1</v>
          </cell>
          <cell r="J164">
            <v>2.5</v>
          </cell>
          <cell r="K164">
            <v>2.19</v>
          </cell>
          <cell r="N164">
            <v>5.6899999999999995</v>
          </cell>
        </row>
        <row r="165">
          <cell r="C165" t="str">
            <v>Les Chater YMCA Child Care Centre</v>
          </cell>
          <cell r="D165" t="str">
            <v>Multi</v>
          </cell>
          <cell r="E165" t="str">
            <v>NP</v>
          </cell>
          <cell r="F165">
            <v>41242.61041666667</v>
          </cell>
          <cell r="G165">
            <v>48016</v>
          </cell>
          <cell r="H165">
            <v>6.97</v>
          </cell>
          <cell r="I165">
            <v>1</v>
          </cell>
          <cell r="J165">
            <v>5.5</v>
          </cell>
          <cell r="K165">
            <v>0.47</v>
          </cell>
          <cell r="N165">
            <v>6.97</v>
          </cell>
        </row>
        <row r="166">
          <cell r="C166" t="str">
            <v>Mountain YMCA Child Care Centre</v>
          </cell>
          <cell r="D166" t="str">
            <v>Multi</v>
          </cell>
          <cell r="E166" t="str">
            <v>NP</v>
          </cell>
          <cell r="F166">
            <v>41241.677777777775</v>
          </cell>
          <cell r="G166">
            <v>63402</v>
          </cell>
          <cell r="H166">
            <v>9</v>
          </cell>
          <cell r="I166">
            <v>1</v>
          </cell>
          <cell r="J166">
            <v>8</v>
          </cell>
          <cell r="N166">
            <v>9</v>
          </cell>
        </row>
        <row r="167">
          <cell r="C167" t="str">
            <v>Sir William Osler Ymca Child Care Centre</v>
          </cell>
          <cell r="D167" t="str">
            <v>Multi</v>
          </cell>
          <cell r="E167" t="str">
            <v>NP</v>
          </cell>
          <cell r="F167">
            <v>41242.611805555556</v>
          </cell>
          <cell r="G167">
            <v>53967</v>
          </cell>
          <cell r="H167">
            <v>8.15</v>
          </cell>
          <cell r="I167">
            <v>1</v>
          </cell>
          <cell r="J167">
            <v>4</v>
          </cell>
          <cell r="K167">
            <v>3.15</v>
          </cell>
          <cell r="N167">
            <v>8.15</v>
          </cell>
        </row>
        <row r="168">
          <cell r="C168" t="str">
            <v>Stoney Creek YMCA Day Care Centre</v>
          </cell>
          <cell r="D168" t="str">
            <v>Multi</v>
          </cell>
          <cell r="E168" t="str">
            <v>NP</v>
          </cell>
          <cell r="F168">
            <v>41241.681944444441</v>
          </cell>
          <cell r="G168">
            <v>81534</v>
          </cell>
          <cell r="H168">
            <v>11.76</v>
          </cell>
          <cell r="I168">
            <v>1</v>
          </cell>
          <cell r="J168">
            <v>10.5</v>
          </cell>
          <cell r="K168">
            <v>0.26</v>
          </cell>
          <cell r="N168">
            <v>11.76</v>
          </cell>
        </row>
        <row r="169">
          <cell r="C169" t="str">
            <v>Wellington YMCA Child Care Centre</v>
          </cell>
          <cell r="D169" t="str">
            <v>Multi</v>
          </cell>
          <cell r="E169" t="str">
            <v>NP</v>
          </cell>
          <cell r="F169">
            <v>41242.424305555556</v>
          </cell>
          <cell r="G169">
            <v>26363</v>
          </cell>
          <cell r="H169">
            <v>3.5</v>
          </cell>
          <cell r="I169">
            <v>1</v>
          </cell>
          <cell r="J169">
            <v>2.5</v>
          </cell>
          <cell r="N169">
            <v>3.5</v>
          </cell>
        </row>
        <row r="170">
          <cell r="C170" t="str">
            <v>YMCA Kindercare &amp; SACC - A.M. Cunningham</v>
          </cell>
          <cell r="D170" t="str">
            <v>Multi</v>
          </cell>
          <cell r="E170" t="str">
            <v>NP</v>
          </cell>
          <cell r="F170">
            <v>41242.425694444442</v>
          </cell>
          <cell r="G170">
            <v>19391</v>
          </cell>
          <cell r="H170">
            <v>3.36</v>
          </cell>
          <cell r="J170">
            <v>1.26</v>
          </cell>
          <cell r="K170">
            <v>2.1</v>
          </cell>
          <cell r="N170">
            <v>3.3600000000000003</v>
          </cell>
        </row>
        <row r="171">
          <cell r="C171" t="str">
            <v>YMCA Kindercare &amp; SACC - Billy Green School</v>
          </cell>
          <cell r="D171" t="str">
            <v>Multi</v>
          </cell>
          <cell r="E171" t="str">
            <v>NP</v>
          </cell>
          <cell r="F171">
            <v>41242.612500000003</v>
          </cell>
          <cell r="G171">
            <v>5793</v>
          </cell>
          <cell r="H171">
            <v>1.05</v>
          </cell>
          <cell r="K171">
            <v>1.05</v>
          </cell>
          <cell r="N171">
            <v>1.05</v>
          </cell>
        </row>
        <row r="172">
          <cell r="C172" t="str">
            <v>YMCA Kindercare &amp; SACC - Janet Lee School</v>
          </cell>
          <cell r="D172" t="str">
            <v>Multi</v>
          </cell>
          <cell r="E172" t="str">
            <v>NP</v>
          </cell>
          <cell r="F172">
            <v>41242.453472222223</v>
          </cell>
          <cell r="G172">
            <v>18339</v>
          </cell>
          <cell r="H172">
            <v>2.52</v>
          </cell>
          <cell r="J172">
            <v>0.84</v>
          </cell>
          <cell r="K172">
            <v>1.68</v>
          </cell>
          <cell r="N172">
            <v>2.52</v>
          </cell>
        </row>
        <row r="173">
          <cell r="C173" t="str">
            <v>YMCA Kindercare &amp; SACC - Prince Philip School</v>
          </cell>
          <cell r="D173" t="str">
            <v>Multi</v>
          </cell>
          <cell r="E173" t="str">
            <v>NP</v>
          </cell>
          <cell r="F173">
            <v>41242.45416666667</v>
          </cell>
          <cell r="G173">
            <v>7499</v>
          </cell>
          <cell r="H173">
            <v>1.05</v>
          </cell>
          <cell r="K173">
            <v>1.05</v>
          </cell>
          <cell r="N173">
            <v>1.05</v>
          </cell>
        </row>
        <row r="174">
          <cell r="C174" t="str">
            <v>YMCA Kindercare &amp; SACC - Richard Beasley</v>
          </cell>
          <cell r="D174" t="str">
            <v>Multi</v>
          </cell>
          <cell r="E174" t="str">
            <v>NP</v>
          </cell>
          <cell r="F174">
            <v>41242.454861111109</v>
          </cell>
          <cell r="G174">
            <v>5793</v>
          </cell>
          <cell r="H174">
            <v>1.05</v>
          </cell>
          <cell r="K174">
            <v>1.05</v>
          </cell>
          <cell r="N174">
            <v>1.05</v>
          </cell>
        </row>
        <row r="175">
          <cell r="C175" t="str">
            <v>YMCA Kindercare &amp; School Age- Holbrook</v>
          </cell>
          <cell r="D175" t="str">
            <v>Multi</v>
          </cell>
          <cell r="E175" t="str">
            <v>NP</v>
          </cell>
          <cell r="F175">
            <v>41242.456250000003</v>
          </cell>
          <cell r="G175">
            <v>14451</v>
          </cell>
          <cell r="H175">
            <v>2.31</v>
          </cell>
          <cell r="J175">
            <v>1.26</v>
          </cell>
          <cell r="K175">
            <v>1.05</v>
          </cell>
          <cell r="N175">
            <v>2.31</v>
          </cell>
        </row>
        <row r="176">
          <cell r="C176" t="str">
            <v>YMCA Kindercare &amp;SACC - Norwood Park School</v>
          </cell>
          <cell r="D176" t="str">
            <v>Multi</v>
          </cell>
          <cell r="E176" t="str">
            <v>NP</v>
          </cell>
          <cell r="F176">
            <v>41242.602777777778</v>
          </cell>
          <cell r="G176">
            <v>42450</v>
          </cell>
          <cell r="H176">
            <v>6.72</v>
          </cell>
          <cell r="J176">
            <v>2.52</v>
          </cell>
          <cell r="K176">
            <v>4.2</v>
          </cell>
          <cell r="N176">
            <v>6.7200000000000006</v>
          </cell>
        </row>
        <row r="177">
          <cell r="C177" t="str">
            <v>YMCA Queens Garden</v>
          </cell>
          <cell r="D177" t="str">
            <v>Multi</v>
          </cell>
          <cell r="E177" t="str">
            <v>NP</v>
          </cell>
          <cell r="F177">
            <v>41242.457638888889</v>
          </cell>
          <cell r="G177">
            <v>26929</v>
          </cell>
          <cell r="H177">
            <v>3.75</v>
          </cell>
          <cell r="I177">
            <v>1</v>
          </cell>
          <cell r="J177">
            <v>2.75</v>
          </cell>
          <cell r="N177">
            <v>3.75</v>
          </cell>
        </row>
        <row r="178">
          <cell r="C178" t="str">
            <v>YMCA SACC Southgate (Extended camp)</v>
          </cell>
          <cell r="D178" t="str">
            <v>Multi</v>
          </cell>
          <cell r="E178" t="str">
            <v>NP</v>
          </cell>
          <cell r="F178">
            <v>41242.48333333333</v>
          </cell>
          <cell r="G178">
            <v>4143</v>
          </cell>
          <cell r="H178">
            <v>1.1499999999999999</v>
          </cell>
          <cell r="K178">
            <v>1.1499999999999999</v>
          </cell>
          <cell r="N178">
            <v>1.1499999999999999</v>
          </cell>
        </row>
        <row r="179">
          <cell r="C179" t="str">
            <v>YMCA School Age Child Care - Allan A. Greenleaf</v>
          </cell>
          <cell r="D179" t="str">
            <v>Multi</v>
          </cell>
          <cell r="E179" t="str">
            <v>NP</v>
          </cell>
          <cell r="F179">
            <v>41242.459027777775</v>
          </cell>
          <cell r="G179">
            <v>17878</v>
          </cell>
          <cell r="H179">
            <v>3.37</v>
          </cell>
          <cell r="J179">
            <v>1.26</v>
          </cell>
          <cell r="K179">
            <v>2.11</v>
          </cell>
          <cell r="N179">
            <v>3.37</v>
          </cell>
        </row>
        <row r="180">
          <cell r="C180" t="str">
            <v>YMCA School Age Child Care - C.H. Bray School</v>
          </cell>
          <cell r="D180" t="str">
            <v>Multi</v>
          </cell>
          <cell r="E180" t="str">
            <v>NP</v>
          </cell>
          <cell r="F180">
            <v>41242.613194444442</v>
          </cell>
          <cell r="G180">
            <v>14998</v>
          </cell>
          <cell r="H180">
            <v>2.1</v>
          </cell>
          <cell r="J180">
            <v>1.05</v>
          </cell>
          <cell r="K180">
            <v>1.05</v>
          </cell>
          <cell r="N180">
            <v>2.1</v>
          </cell>
        </row>
        <row r="181">
          <cell r="C181" t="str">
            <v>YMCA School Age Child Care - Earl Kitchener School</v>
          </cell>
          <cell r="D181" t="str">
            <v>Multi</v>
          </cell>
          <cell r="E181" t="str">
            <v>NP</v>
          </cell>
          <cell r="F181">
            <v>41242.459722222222</v>
          </cell>
          <cell r="G181">
            <v>19938</v>
          </cell>
          <cell r="H181">
            <v>3.15</v>
          </cell>
          <cell r="K181">
            <v>3.15</v>
          </cell>
          <cell r="N181">
            <v>3.15</v>
          </cell>
        </row>
        <row r="182">
          <cell r="C182" t="str">
            <v>YMCA School Age Child Care - Fessenden School</v>
          </cell>
          <cell r="D182" t="str">
            <v>Multi</v>
          </cell>
          <cell r="E182" t="str">
            <v>NP</v>
          </cell>
          <cell r="F182">
            <v>41242.460416666669</v>
          </cell>
          <cell r="G182">
            <v>20037</v>
          </cell>
          <cell r="H182">
            <v>3.57</v>
          </cell>
          <cell r="K182">
            <v>3.57</v>
          </cell>
          <cell r="N182">
            <v>3.57</v>
          </cell>
        </row>
        <row r="183">
          <cell r="C183" t="str">
            <v>YMCA School Age Child Care - George R. Allan</v>
          </cell>
          <cell r="D183" t="str">
            <v>Multi</v>
          </cell>
          <cell r="E183" t="str">
            <v>NP</v>
          </cell>
          <cell r="F183">
            <v>41242.543749999997</v>
          </cell>
          <cell r="G183">
            <v>13221</v>
          </cell>
          <cell r="H183">
            <v>2.52</v>
          </cell>
          <cell r="K183">
            <v>2.52</v>
          </cell>
          <cell r="N183">
            <v>2.52</v>
          </cell>
        </row>
        <row r="184">
          <cell r="C184" t="str">
            <v>YMCA School Age Child Care - Highview</v>
          </cell>
          <cell r="D184" t="str">
            <v>Multi</v>
          </cell>
          <cell r="E184" t="str">
            <v>NP</v>
          </cell>
          <cell r="F184">
            <v>41242.647916666669</v>
          </cell>
          <cell r="G184">
            <v>12567</v>
          </cell>
          <cell r="H184">
            <v>1.78</v>
          </cell>
          <cell r="J184">
            <v>0.94</v>
          </cell>
          <cell r="K184">
            <v>0.84</v>
          </cell>
          <cell r="N184">
            <v>1.7799999999999998</v>
          </cell>
        </row>
        <row r="185">
          <cell r="C185" t="str">
            <v>YMCA School Age Child Care - Pauline Johnson</v>
          </cell>
          <cell r="D185" t="str">
            <v>Multi</v>
          </cell>
          <cell r="E185" t="str">
            <v>NP</v>
          </cell>
          <cell r="F185">
            <v>41242.629166666666</v>
          </cell>
          <cell r="G185">
            <v>14046</v>
          </cell>
          <cell r="H185">
            <v>1.68</v>
          </cell>
          <cell r="J185">
            <v>0.84</v>
          </cell>
          <cell r="K185">
            <v>0.84</v>
          </cell>
          <cell r="N185">
            <v>1.68</v>
          </cell>
        </row>
        <row r="186">
          <cell r="C186" t="str">
            <v>YMCA School Age Child Care - Ridgemount</v>
          </cell>
          <cell r="D186" t="str">
            <v>Multi</v>
          </cell>
          <cell r="E186" t="str">
            <v>NP</v>
          </cell>
          <cell r="F186">
            <v>41242.461111111108</v>
          </cell>
          <cell r="G186">
            <v>7499</v>
          </cell>
          <cell r="H186">
            <v>1.05</v>
          </cell>
          <cell r="K186">
            <v>1.05</v>
          </cell>
          <cell r="N186">
            <v>1.05</v>
          </cell>
        </row>
        <row r="187">
          <cell r="C187" t="str">
            <v>YMCA School Age Child Care - Rousseau School</v>
          </cell>
          <cell r="D187" t="str">
            <v>Multi</v>
          </cell>
          <cell r="E187" t="str">
            <v>NP</v>
          </cell>
          <cell r="F187">
            <v>41242.461805555555</v>
          </cell>
          <cell r="G187">
            <v>15951</v>
          </cell>
          <cell r="H187">
            <v>2.52</v>
          </cell>
          <cell r="J187">
            <v>1.26</v>
          </cell>
          <cell r="K187">
            <v>1.26</v>
          </cell>
          <cell r="N187">
            <v>2.52</v>
          </cell>
        </row>
        <row r="188">
          <cell r="C188" t="str">
            <v>YMCA School Age Child Care - W.H. Ballard</v>
          </cell>
          <cell r="D188" t="str">
            <v>Multi</v>
          </cell>
          <cell r="E188" t="str">
            <v>NP</v>
          </cell>
          <cell r="F188">
            <v>41242.462500000001</v>
          </cell>
          <cell r="G188">
            <v>6134</v>
          </cell>
          <cell r="H188">
            <v>1.05</v>
          </cell>
          <cell r="K188">
            <v>1.05</v>
          </cell>
          <cell r="N188">
            <v>1.05</v>
          </cell>
        </row>
        <row r="189">
          <cell r="C189" t="str">
            <v>YMCA School Age Child Care - Westwood</v>
          </cell>
          <cell r="D189" t="str">
            <v>Multi</v>
          </cell>
          <cell r="E189" t="str">
            <v>NP</v>
          </cell>
          <cell r="F189">
            <v>41242.463194444441</v>
          </cell>
          <cell r="G189">
            <v>15475</v>
          </cell>
          <cell r="H189">
            <v>2.31</v>
          </cell>
          <cell r="J189">
            <v>1.05</v>
          </cell>
          <cell r="K189">
            <v>1.26</v>
          </cell>
          <cell r="N189">
            <v>2.31</v>
          </cell>
        </row>
        <row r="190">
          <cell r="C190" t="str">
            <v>YMCA School Age Child Care - Yorkview School</v>
          </cell>
          <cell r="D190" t="str">
            <v>Multi</v>
          </cell>
          <cell r="E190" t="str">
            <v>NP</v>
          </cell>
          <cell r="F190">
            <v>41242.650694444441</v>
          </cell>
          <cell r="G190">
            <v>11586</v>
          </cell>
          <cell r="H190">
            <v>2.1</v>
          </cell>
          <cell r="J190">
            <v>1.05</v>
          </cell>
          <cell r="K190">
            <v>1.05</v>
          </cell>
          <cell r="N190">
            <v>2.1</v>
          </cell>
        </row>
        <row r="191">
          <cell r="C191" t="str">
            <v>YMCA School Age Child Care- Chedoke</v>
          </cell>
          <cell r="D191" t="str">
            <v>Multi</v>
          </cell>
          <cell r="E191" t="str">
            <v>NP</v>
          </cell>
          <cell r="F191">
            <v>41242.651388888888</v>
          </cell>
          <cell r="G191">
            <v>14045</v>
          </cell>
          <cell r="H191">
            <v>1.68</v>
          </cell>
          <cell r="J191">
            <v>0.84</v>
          </cell>
          <cell r="K191">
            <v>0.84</v>
          </cell>
          <cell r="N191">
            <v>1.68</v>
          </cell>
        </row>
        <row r="192">
          <cell r="C192" t="str">
            <v>Hamilton Downtown YWCA Child Care Centre</v>
          </cell>
          <cell r="D192" t="str">
            <v>Multi</v>
          </cell>
          <cell r="E192" t="str">
            <v>NP</v>
          </cell>
          <cell r="F192">
            <v>41234.494444444441</v>
          </cell>
          <cell r="G192">
            <v>70876</v>
          </cell>
          <cell r="H192">
            <v>14.05</v>
          </cell>
          <cell r="I192">
            <v>1</v>
          </cell>
          <cell r="J192">
            <v>10.029999999999999</v>
          </cell>
          <cell r="K192">
            <v>0.25</v>
          </cell>
          <cell r="M192">
            <v>2.77</v>
          </cell>
          <cell r="N192">
            <v>14.049999999999999</v>
          </cell>
        </row>
        <row r="193">
          <cell r="C193" t="str">
            <v>Ottawa Street Kinderclass</v>
          </cell>
          <cell r="D193" t="str">
            <v>Multi</v>
          </cell>
          <cell r="E193" t="str">
            <v>NP</v>
          </cell>
          <cell r="F193">
            <v>41239.416666666664</v>
          </cell>
          <cell r="G193">
            <v>11153</v>
          </cell>
          <cell r="H193">
            <v>1.6</v>
          </cell>
          <cell r="I193">
            <v>0.96</v>
          </cell>
          <cell r="K193">
            <v>0.64</v>
          </cell>
          <cell r="N193">
            <v>1.6</v>
          </cell>
        </row>
        <row r="194">
          <cell r="C194" t="str">
            <v>YWCA AM/PM Child Care</v>
          </cell>
          <cell r="D194" t="str">
            <v>Multi</v>
          </cell>
          <cell r="E194" t="str">
            <v>NP</v>
          </cell>
          <cell r="F194">
            <v>41234.502083333333</v>
          </cell>
          <cell r="G194">
            <v>9158</v>
          </cell>
          <cell r="H194">
            <v>1.49</v>
          </cell>
          <cell r="I194">
            <v>0.42</v>
          </cell>
          <cell r="K194">
            <v>1.07</v>
          </cell>
          <cell r="N194">
            <v>1.49</v>
          </cell>
        </row>
        <row r="195">
          <cell r="C195" t="str">
            <v>YWCA Hamilton West Mountain Child Care Centre</v>
          </cell>
          <cell r="D195" t="str">
            <v>Multi</v>
          </cell>
          <cell r="E195" t="str">
            <v>NP</v>
          </cell>
          <cell r="F195">
            <v>41234.5</v>
          </cell>
          <cell r="G195">
            <v>65713</v>
          </cell>
          <cell r="H195">
            <v>11.85</v>
          </cell>
          <cell r="I195">
            <v>1</v>
          </cell>
          <cell r="J195">
            <v>8</v>
          </cell>
          <cell r="K195">
            <v>0.33</v>
          </cell>
          <cell r="M195">
            <v>2.52</v>
          </cell>
          <cell r="N195">
            <v>11.85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ints"/>
      <sheetName val="Budget"/>
      <sheetName val="Impact"/>
      <sheetName val="Compare"/>
      <sheetName val="Losses"/>
      <sheetName val="Loss 2"/>
      <sheetName val="bps"/>
      <sheetName val="COOP"/>
      <sheetName val="2015"/>
      <sheetName val="HO com"/>
      <sheetName val="HO GOG"/>
      <sheetName val="site"/>
      <sheetName val="raw"/>
      <sheetName val="total 2015"/>
      <sheetName val="St mat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HO Vendor</v>
          </cell>
          <cell r="B3" t="str">
            <v>HO</v>
          </cell>
          <cell r="C3" t="str">
            <v>BPS</v>
          </cell>
          <cell r="D3" t="str">
            <v>2015 Calculator</v>
          </cell>
          <cell r="E3" t="str">
            <v>WI</v>
          </cell>
          <cell r="F3" t="str">
            <v>total 2015 entitlement</v>
          </cell>
        </row>
        <row r="4">
          <cell r="A4" t="str">
            <v>0000000557</v>
          </cell>
          <cell r="B4" t="str">
            <v>Ancaster Little Gems Children's Centre</v>
          </cell>
          <cell r="C4">
            <v>0</v>
          </cell>
          <cell r="D4">
            <v>138295</v>
          </cell>
          <cell r="E4">
            <v>16793</v>
          </cell>
          <cell r="F4">
            <v>155088</v>
          </cell>
        </row>
        <row r="5">
          <cell r="A5" t="str">
            <v>0000000559</v>
          </cell>
          <cell r="B5" t="str">
            <v>Ancaster Small Fry Co-op Preschool</v>
          </cell>
          <cell r="C5">
            <v>1620</v>
          </cell>
          <cell r="D5">
            <v>13483</v>
          </cell>
          <cell r="E5">
            <v>727</v>
          </cell>
          <cell r="F5">
            <v>15830</v>
          </cell>
        </row>
        <row r="6">
          <cell r="A6" t="str">
            <v>0000088166</v>
          </cell>
          <cell r="B6" t="str">
            <v>Austin Academy "For Early Learners"</v>
          </cell>
          <cell r="C6">
            <v>0</v>
          </cell>
          <cell r="D6">
            <v>12104</v>
          </cell>
          <cell r="E6">
            <v>1992</v>
          </cell>
          <cell r="F6">
            <v>14096</v>
          </cell>
        </row>
        <row r="7">
          <cell r="A7" t="str">
            <v>0000027419</v>
          </cell>
          <cell r="B7" t="str">
            <v>Awesome Beginnings Co-op Nursery School Inc</v>
          </cell>
          <cell r="C7">
            <v>1520</v>
          </cell>
          <cell r="D7">
            <v>8502</v>
          </cell>
          <cell r="E7">
            <v>1046</v>
          </cell>
          <cell r="F7">
            <v>11068</v>
          </cell>
        </row>
        <row r="8">
          <cell r="A8" t="str">
            <v>0000000829</v>
          </cell>
          <cell r="B8" t="str">
            <v>Benjamin Bunny Nursery School</v>
          </cell>
          <cell r="C8">
            <v>3700</v>
          </cell>
          <cell r="D8">
            <v>14845</v>
          </cell>
          <cell r="E8">
            <v>1255</v>
          </cell>
          <cell r="F8">
            <v>19800</v>
          </cell>
        </row>
        <row r="9">
          <cell r="A9" t="str">
            <v>0000081480</v>
          </cell>
          <cell r="B9" t="str">
            <v>Birch Avenue Child Care Centre</v>
          </cell>
          <cell r="C9">
            <v>0</v>
          </cell>
          <cell r="D9">
            <v>70079</v>
          </cell>
          <cell r="E9">
            <v>8595</v>
          </cell>
          <cell r="F9">
            <v>78674</v>
          </cell>
        </row>
        <row r="10">
          <cell r="A10" t="str">
            <v>0000074859</v>
          </cell>
          <cell r="B10" t="str">
            <v>Blossoms Child Care Centre Inc.</v>
          </cell>
          <cell r="C10">
            <v>0</v>
          </cell>
          <cell r="D10">
            <v>65556</v>
          </cell>
          <cell r="E10">
            <v>8466</v>
          </cell>
          <cell r="F10">
            <v>74022</v>
          </cell>
        </row>
        <row r="11">
          <cell r="A11" t="str">
            <v>0000001246</v>
          </cell>
          <cell r="B11" t="str">
            <v>Central Day Care</v>
          </cell>
          <cell r="C11">
            <v>0</v>
          </cell>
          <cell r="D11">
            <v>124147</v>
          </cell>
          <cell r="E11">
            <v>16434</v>
          </cell>
          <cell r="F11">
            <v>140581</v>
          </cell>
        </row>
        <row r="12">
          <cell r="A12" t="str">
            <v>0000078597</v>
          </cell>
          <cell r="B12" t="str">
            <v>Childventures Early Learning Academy</v>
          </cell>
          <cell r="C12">
            <v>0</v>
          </cell>
          <cell r="D12">
            <v>168600</v>
          </cell>
          <cell r="E12">
            <v>19422</v>
          </cell>
          <cell r="F12">
            <v>188022</v>
          </cell>
        </row>
        <row r="13">
          <cell r="A13" t="str">
            <v>0000079448</v>
          </cell>
          <cell r="B13" t="str">
            <v>Cudley Corner Child Care Centre Inc</v>
          </cell>
          <cell r="C13">
            <v>0</v>
          </cell>
          <cell r="D13">
            <v>114162</v>
          </cell>
          <cell r="E13">
            <v>13446</v>
          </cell>
          <cell r="F13">
            <v>127608</v>
          </cell>
        </row>
        <row r="14">
          <cell r="A14" t="str">
            <v>0000069834</v>
          </cell>
          <cell r="B14" t="str">
            <v>Daycare on Delaware</v>
          </cell>
          <cell r="C14">
            <v>0</v>
          </cell>
          <cell r="D14">
            <v>36394</v>
          </cell>
          <cell r="E14">
            <v>3984</v>
          </cell>
          <cell r="F14">
            <v>40378</v>
          </cell>
        </row>
        <row r="15">
          <cell r="A15" t="str">
            <v>0000036066</v>
          </cell>
          <cell r="B15" t="str">
            <v>Dundas Valley Montessori School</v>
          </cell>
          <cell r="C15">
            <v>0</v>
          </cell>
          <cell r="D15">
            <v>79702</v>
          </cell>
          <cell r="E15">
            <v>9193</v>
          </cell>
          <cell r="F15">
            <v>88895</v>
          </cell>
        </row>
        <row r="16">
          <cell r="A16" t="str">
            <v>0000053764</v>
          </cell>
          <cell r="B16" t="str">
            <v>Early Scholars Preschool</v>
          </cell>
          <cell r="C16">
            <v>0</v>
          </cell>
          <cell r="D16">
            <v>70053</v>
          </cell>
          <cell r="E16">
            <v>0</v>
          </cell>
          <cell r="F16">
            <v>70053</v>
          </cell>
        </row>
        <row r="17">
          <cell r="A17" t="str">
            <v>0000091948</v>
          </cell>
          <cell r="B17" t="str">
            <v>Fan-Tastic Scholars Child Learning Centre</v>
          </cell>
          <cell r="C17">
            <v>0</v>
          </cell>
          <cell r="D17">
            <v>66198</v>
          </cell>
          <cell r="E17">
            <v>8466</v>
          </cell>
          <cell r="F17">
            <v>74664</v>
          </cell>
        </row>
        <row r="18">
          <cell r="A18" t="str">
            <v>0000002301</v>
          </cell>
          <cell r="B18" t="str">
            <v>Farmers Dell Cooperative Preschool of Glanbrook</v>
          </cell>
          <cell r="C18">
            <v>1380</v>
          </cell>
          <cell r="D18">
            <v>7422</v>
          </cell>
          <cell r="E18">
            <v>627</v>
          </cell>
          <cell r="F18">
            <v>9429</v>
          </cell>
        </row>
        <row r="19">
          <cell r="A19" t="str">
            <v>0000002345</v>
          </cell>
          <cell r="B19" t="str">
            <v>First Class Children's Centre</v>
          </cell>
          <cell r="C19">
            <v>0</v>
          </cell>
          <cell r="D19">
            <v>323073</v>
          </cell>
          <cell r="E19">
            <v>36852</v>
          </cell>
          <cell r="F19">
            <v>359925</v>
          </cell>
        </row>
        <row r="20">
          <cell r="A20" t="str">
            <v>0000002462</v>
          </cell>
          <cell r="B20" t="str">
            <v>Galbraith Day Care Services Inc</v>
          </cell>
          <cell r="C20">
            <v>0</v>
          </cell>
          <cell r="D20">
            <v>104031</v>
          </cell>
          <cell r="E20">
            <v>49800</v>
          </cell>
          <cell r="F20">
            <v>153831</v>
          </cell>
        </row>
        <row r="21">
          <cell r="A21" t="str">
            <v>0000002470</v>
          </cell>
          <cell r="B21" t="str">
            <v>Garside Day Care Centre</v>
          </cell>
          <cell r="C21">
            <v>13200</v>
          </cell>
          <cell r="D21">
            <v>69948</v>
          </cell>
          <cell r="E21">
            <v>8048</v>
          </cell>
          <cell r="F21">
            <v>91196</v>
          </cell>
        </row>
        <row r="22">
          <cell r="A22" t="str">
            <v>0000002564</v>
          </cell>
          <cell r="B22" t="str">
            <v>Golfwood Day Care Service Inc</v>
          </cell>
          <cell r="C22">
            <v>0</v>
          </cell>
          <cell r="D22">
            <v>166949</v>
          </cell>
          <cell r="E22">
            <v>77688</v>
          </cell>
          <cell r="F22">
            <v>244637</v>
          </cell>
        </row>
        <row r="23">
          <cell r="A23" t="str">
            <v>0000093744</v>
          </cell>
          <cell r="B23" t="str">
            <v>Hamilton Early Learning Centre</v>
          </cell>
          <cell r="C23">
            <v>17004</v>
          </cell>
          <cell r="D23">
            <v>63628</v>
          </cell>
          <cell r="E23">
            <v>7470</v>
          </cell>
          <cell r="F23">
            <v>88102</v>
          </cell>
        </row>
        <row r="24">
          <cell r="A24" t="str">
            <v>0000002703</v>
          </cell>
          <cell r="B24" t="str">
            <v>Hamilton East Kiwanis Boys &amp; Girls Club</v>
          </cell>
          <cell r="C24">
            <v>0</v>
          </cell>
          <cell r="D24">
            <v>166249</v>
          </cell>
          <cell r="E24">
            <v>20667</v>
          </cell>
          <cell r="F24">
            <v>186916</v>
          </cell>
        </row>
        <row r="25">
          <cell r="A25" t="str">
            <v>0000002770</v>
          </cell>
          <cell r="B25" t="str">
            <v>Hamilton-Wentworth Catholic Child Care Centres Inc</v>
          </cell>
          <cell r="C25">
            <v>61284</v>
          </cell>
          <cell r="D25">
            <v>1589829</v>
          </cell>
          <cell r="E25">
            <v>204280</v>
          </cell>
          <cell r="F25">
            <v>1855393</v>
          </cell>
        </row>
        <row r="26">
          <cell r="A26" t="str">
            <v>0000002847</v>
          </cell>
          <cell r="B26" t="str">
            <v>Heritage Green Child Care Inc</v>
          </cell>
          <cell r="C26">
            <v>0</v>
          </cell>
          <cell r="D26">
            <v>98351</v>
          </cell>
          <cell r="E26">
            <v>11663</v>
          </cell>
          <cell r="F26">
            <v>110014</v>
          </cell>
        </row>
        <row r="27">
          <cell r="A27" t="str">
            <v>0000082536</v>
          </cell>
          <cell r="B27" t="str">
            <v>Imagineer’s Early Learning Centre</v>
          </cell>
          <cell r="C27">
            <v>0</v>
          </cell>
          <cell r="D27">
            <v>64603</v>
          </cell>
          <cell r="E27">
            <v>8466</v>
          </cell>
          <cell r="F27">
            <v>73069</v>
          </cell>
        </row>
        <row r="28">
          <cell r="A28" t="str">
            <v>0000002976</v>
          </cell>
          <cell r="B28" t="str">
            <v>Infant Jesus Kindergarten</v>
          </cell>
          <cell r="C28">
            <v>31704</v>
          </cell>
          <cell r="D28">
            <v>154528</v>
          </cell>
          <cell r="E28">
            <v>14203</v>
          </cell>
          <cell r="F28">
            <v>200435</v>
          </cell>
        </row>
        <row r="29">
          <cell r="A29" t="str">
            <v>0000007093</v>
          </cell>
          <cell r="B29" t="str">
            <v>Jacks &amp; Jills Co-op Preschool of Ancaster Inc</v>
          </cell>
          <cell r="C29">
            <v>1670</v>
          </cell>
          <cell r="D29">
            <v>6845</v>
          </cell>
          <cell r="E29">
            <v>837</v>
          </cell>
          <cell r="F29">
            <v>9352</v>
          </cell>
        </row>
        <row r="30">
          <cell r="A30" t="str">
            <v>0000003110</v>
          </cell>
          <cell r="B30" t="str">
            <v>Jamesville Children's Day Care Centre</v>
          </cell>
          <cell r="C30">
            <v>12108</v>
          </cell>
          <cell r="D30">
            <v>131950</v>
          </cell>
          <cell r="E30">
            <v>19691</v>
          </cell>
          <cell r="F30">
            <v>163749</v>
          </cell>
        </row>
        <row r="31">
          <cell r="A31" t="str">
            <v>0000091949</v>
          </cell>
          <cell r="B31" t="str">
            <v>Kids and Company Ltd.</v>
          </cell>
          <cell r="C31">
            <v>0</v>
          </cell>
          <cell r="D31">
            <v>124902</v>
          </cell>
          <cell r="E31">
            <v>0</v>
          </cell>
          <cell r="F31">
            <v>124902</v>
          </cell>
        </row>
        <row r="32">
          <cell r="A32" t="str">
            <v>0000074858</v>
          </cell>
          <cell r="B32" t="str">
            <v>Kinderseeds</v>
          </cell>
          <cell r="C32">
            <v>0</v>
          </cell>
          <cell r="D32">
            <v>19747</v>
          </cell>
          <cell r="E32">
            <v>2351</v>
          </cell>
          <cell r="F32">
            <v>22098</v>
          </cell>
        </row>
        <row r="33">
          <cell r="A33" t="str">
            <v>0000053768</v>
          </cell>
          <cell r="B33" t="str">
            <v>Kindertown Child Care Centre</v>
          </cell>
          <cell r="C33">
            <v>0</v>
          </cell>
          <cell r="D33">
            <v>149045</v>
          </cell>
          <cell r="E33">
            <v>15906</v>
          </cell>
          <cell r="F33">
            <v>164951</v>
          </cell>
        </row>
        <row r="34">
          <cell r="A34" t="str">
            <v>0000003427</v>
          </cell>
          <cell r="B34" t="str">
            <v>LaGarderie Le Petit Navire De Hamilton Inc</v>
          </cell>
          <cell r="C34">
            <v>9336</v>
          </cell>
          <cell r="D34">
            <v>68436</v>
          </cell>
          <cell r="E34">
            <v>7968</v>
          </cell>
          <cell r="F34">
            <v>85740</v>
          </cell>
        </row>
        <row r="35">
          <cell r="A35" t="str">
            <v>0000003481</v>
          </cell>
          <cell r="B35" t="str">
            <v>LeBallon Rouge De Hamilton</v>
          </cell>
          <cell r="C35">
            <v>12792</v>
          </cell>
          <cell r="D35">
            <v>82940</v>
          </cell>
          <cell r="E35">
            <v>11404</v>
          </cell>
          <cell r="F35">
            <v>107136</v>
          </cell>
        </row>
        <row r="36">
          <cell r="A36" t="str">
            <v>0000026042</v>
          </cell>
          <cell r="B36" t="str">
            <v>Little Learning House Fennell</v>
          </cell>
          <cell r="C36">
            <v>0</v>
          </cell>
          <cell r="D36">
            <v>84594</v>
          </cell>
          <cell r="E36">
            <v>11454</v>
          </cell>
          <cell r="F36">
            <v>96048</v>
          </cell>
        </row>
        <row r="37">
          <cell r="A37" t="str">
            <v>0000003559</v>
          </cell>
          <cell r="B37" t="str">
            <v>Little Mountaineers</v>
          </cell>
          <cell r="C37">
            <v>0</v>
          </cell>
          <cell r="D37">
            <v>5358</v>
          </cell>
          <cell r="E37">
            <v>837</v>
          </cell>
          <cell r="F37">
            <v>6195</v>
          </cell>
        </row>
        <row r="38">
          <cell r="A38" t="str">
            <v>0000003560</v>
          </cell>
          <cell r="B38" t="str">
            <v>Little Peoples Day Care</v>
          </cell>
          <cell r="C38">
            <v>27228</v>
          </cell>
          <cell r="D38">
            <v>245903</v>
          </cell>
          <cell r="E38">
            <v>25049</v>
          </cell>
          <cell r="F38">
            <v>298180</v>
          </cell>
        </row>
        <row r="39">
          <cell r="A39" t="str">
            <v>0000003609</v>
          </cell>
          <cell r="B39" t="str">
            <v>Lucky Day Nursery Inc</v>
          </cell>
          <cell r="C39">
            <v>0</v>
          </cell>
          <cell r="D39">
            <v>72913</v>
          </cell>
          <cell r="E39">
            <v>7470</v>
          </cell>
          <cell r="F39">
            <v>80383</v>
          </cell>
        </row>
        <row r="40">
          <cell r="A40" t="str">
            <v>0000003852</v>
          </cell>
          <cell r="B40" t="str">
            <v>McMaster Children's Centre Inc</v>
          </cell>
          <cell r="C40">
            <v>28488</v>
          </cell>
          <cell r="D40">
            <v>113867</v>
          </cell>
          <cell r="E40">
            <v>12948</v>
          </cell>
          <cell r="F40">
            <v>155303</v>
          </cell>
        </row>
        <row r="41">
          <cell r="A41" t="str">
            <v>0000003856</v>
          </cell>
          <cell r="B41" t="str">
            <v>McMaster Students Union Incorporated</v>
          </cell>
          <cell r="C41">
            <v>17892</v>
          </cell>
          <cell r="D41">
            <v>75732</v>
          </cell>
          <cell r="E41">
            <v>7968</v>
          </cell>
          <cell r="F41">
            <v>101592</v>
          </cell>
        </row>
        <row r="42">
          <cell r="A42" t="str">
            <v>0000053769</v>
          </cell>
          <cell r="B42" t="str">
            <v>Meadowlands Preschool Inc.</v>
          </cell>
          <cell r="C42">
            <v>0</v>
          </cell>
          <cell r="D42">
            <v>161951</v>
          </cell>
          <cell r="E42">
            <v>17928</v>
          </cell>
          <cell r="F42">
            <v>179879</v>
          </cell>
        </row>
        <row r="43">
          <cell r="A43" t="str">
            <v>0000004010</v>
          </cell>
          <cell r="B43" t="str">
            <v>Mother Goose Coop Preschool Inc</v>
          </cell>
          <cell r="C43">
            <v>1660</v>
          </cell>
          <cell r="D43">
            <v>4521</v>
          </cell>
          <cell r="E43">
            <v>627</v>
          </cell>
          <cell r="F43">
            <v>6808</v>
          </cell>
        </row>
        <row r="44">
          <cell r="A44" t="str">
            <v>0000004019</v>
          </cell>
          <cell r="B44" t="str">
            <v>Mountain Nursery School</v>
          </cell>
          <cell r="C44">
            <v>0</v>
          </cell>
          <cell r="D44">
            <v>51524</v>
          </cell>
          <cell r="E44">
            <v>4980</v>
          </cell>
          <cell r="F44">
            <v>56504</v>
          </cell>
        </row>
        <row r="45">
          <cell r="A45" t="str">
            <v>0000004137</v>
          </cell>
          <cell r="B45" t="str">
            <v>Mt Hamilton Baptist Day Care Centre</v>
          </cell>
          <cell r="C45">
            <v>38292</v>
          </cell>
          <cell r="D45">
            <v>219418</v>
          </cell>
          <cell r="E45">
            <v>29362</v>
          </cell>
          <cell r="F45">
            <v>287072</v>
          </cell>
        </row>
        <row r="46">
          <cell r="A46" t="str">
            <v>0000062723</v>
          </cell>
          <cell r="B46" t="str">
            <v>Niwasa Early Learning and Care Centre</v>
          </cell>
          <cell r="C46">
            <v>0</v>
          </cell>
          <cell r="D46">
            <v>31788</v>
          </cell>
          <cell r="E46">
            <v>3366</v>
          </cell>
          <cell r="F46">
            <v>35154</v>
          </cell>
        </row>
        <row r="47">
          <cell r="A47" t="str">
            <v>NHS</v>
          </cell>
          <cell r="B47" t="str">
            <v>Niwasa Head Start</v>
          </cell>
          <cell r="C47">
            <v>0</v>
          </cell>
          <cell r="D47">
            <v>0</v>
          </cell>
          <cell r="E47">
            <v>5956</v>
          </cell>
          <cell r="F47">
            <v>5956</v>
          </cell>
        </row>
        <row r="48">
          <cell r="A48" t="str">
            <v>0000004258</v>
          </cell>
          <cell r="B48" t="str">
            <v>Noah's Ark Children's Centre</v>
          </cell>
          <cell r="C48">
            <v>5880</v>
          </cell>
          <cell r="D48">
            <v>79513</v>
          </cell>
          <cell r="E48">
            <v>10269</v>
          </cell>
          <cell r="F48">
            <v>95662</v>
          </cell>
        </row>
        <row r="49">
          <cell r="A49" t="str">
            <v>0000006043</v>
          </cell>
          <cell r="B49" t="str">
            <v>Paradise Corner Children's Centre</v>
          </cell>
          <cell r="C49">
            <v>0</v>
          </cell>
          <cell r="D49">
            <v>157124</v>
          </cell>
          <cell r="E49">
            <v>19053</v>
          </cell>
          <cell r="F49">
            <v>176177</v>
          </cell>
        </row>
        <row r="50">
          <cell r="A50" t="str">
            <v>0000004505</v>
          </cell>
          <cell r="B50" t="str">
            <v>Paramount Family Centre</v>
          </cell>
          <cell r="C50">
            <v>17052</v>
          </cell>
          <cell r="D50">
            <v>109577</v>
          </cell>
          <cell r="E50">
            <v>11952</v>
          </cell>
          <cell r="F50">
            <v>138581</v>
          </cell>
        </row>
        <row r="51">
          <cell r="A51" t="str">
            <v>0000075862</v>
          </cell>
          <cell r="B51" t="str">
            <v>Peekaboo Group Child Care Inc</v>
          </cell>
          <cell r="C51">
            <v>0</v>
          </cell>
          <cell r="D51">
            <v>204874</v>
          </cell>
          <cell r="E51">
            <v>26892</v>
          </cell>
          <cell r="F51">
            <v>231766</v>
          </cell>
        </row>
        <row r="52">
          <cell r="A52" t="str">
            <v>0000007091</v>
          </cell>
          <cell r="B52" t="str">
            <v>Peter Pan Co-op Preschool of Hamilton</v>
          </cell>
          <cell r="C52">
            <v>2420</v>
          </cell>
          <cell r="D52">
            <v>5680</v>
          </cell>
          <cell r="E52">
            <v>837</v>
          </cell>
          <cell r="F52">
            <v>8937</v>
          </cell>
        </row>
        <row r="53">
          <cell r="A53" t="str">
            <v>0000004620</v>
          </cell>
          <cell r="B53" t="str">
            <v>Pied Piper Co-op Preschool of Hamilton Inc</v>
          </cell>
          <cell r="C53">
            <v>2290</v>
          </cell>
          <cell r="D53">
            <v>6697</v>
          </cell>
          <cell r="E53">
            <v>627</v>
          </cell>
          <cell r="F53">
            <v>9614</v>
          </cell>
        </row>
        <row r="54">
          <cell r="A54" t="str">
            <v>Journal</v>
          </cell>
          <cell r="B54" t="str">
            <v>Red Hill Family Centre</v>
          </cell>
          <cell r="C54">
            <v>0</v>
          </cell>
          <cell r="D54">
            <v>79214</v>
          </cell>
          <cell r="E54">
            <v>0</v>
          </cell>
          <cell r="F54">
            <v>79214</v>
          </cell>
        </row>
        <row r="55">
          <cell r="A55" t="str">
            <v>0000005253</v>
          </cell>
          <cell r="B55" t="str">
            <v>St James Co-op  Nursery School of Dundas</v>
          </cell>
          <cell r="C55">
            <v>1310</v>
          </cell>
          <cell r="D55">
            <v>12074</v>
          </cell>
          <cell r="E55">
            <v>1036</v>
          </cell>
          <cell r="F55">
            <v>14420</v>
          </cell>
        </row>
        <row r="56">
          <cell r="A56" t="str">
            <v>0000076745</v>
          </cell>
          <cell r="B56" t="str">
            <v>St Joachim Children's Centre of Ancaster Inc</v>
          </cell>
          <cell r="C56">
            <v>12492</v>
          </cell>
          <cell r="D56">
            <v>93515</v>
          </cell>
          <cell r="E56">
            <v>9960</v>
          </cell>
          <cell r="F56">
            <v>115967</v>
          </cell>
        </row>
        <row r="57">
          <cell r="A57" t="str">
            <v>0000005260</v>
          </cell>
          <cell r="B57" t="str">
            <v>St Mark's Co-op Preschool Inc</v>
          </cell>
          <cell r="C57">
            <v>2640</v>
          </cell>
          <cell r="D57">
            <v>1708</v>
          </cell>
          <cell r="E57">
            <v>100</v>
          </cell>
          <cell r="F57">
            <v>4448</v>
          </cell>
        </row>
        <row r="58">
          <cell r="A58" t="str">
            <v>0000005244</v>
          </cell>
          <cell r="B58" t="str">
            <v>St Matthew's Children's Centre</v>
          </cell>
          <cell r="C58">
            <v>20050</v>
          </cell>
          <cell r="D58">
            <v>88851.3</v>
          </cell>
          <cell r="E58">
            <v>12699</v>
          </cell>
          <cell r="F58">
            <v>121600.3</v>
          </cell>
        </row>
        <row r="59">
          <cell r="A59" t="str">
            <v>0000005248</v>
          </cell>
          <cell r="B59" t="str">
            <v>St Peter's Children's Day Care Centre of Hamiton</v>
          </cell>
          <cell r="C59">
            <v>19848</v>
          </cell>
          <cell r="D59">
            <v>86806</v>
          </cell>
          <cell r="E59">
            <v>11135</v>
          </cell>
          <cell r="F59">
            <v>117789</v>
          </cell>
        </row>
        <row r="60">
          <cell r="A60" t="str">
            <v>0000032082</v>
          </cell>
          <cell r="B60" t="str">
            <v>St. Martin's Manor Early Learning Centre</v>
          </cell>
          <cell r="C60">
            <v>0</v>
          </cell>
          <cell r="D60">
            <v>65890</v>
          </cell>
          <cell r="E60">
            <v>8446</v>
          </cell>
          <cell r="F60">
            <v>74336</v>
          </cell>
        </row>
        <row r="61">
          <cell r="A61" t="str">
            <v>0000094637</v>
          </cell>
          <cell r="B61" t="str">
            <v>Stoney Creek Child Care Centre Inc.</v>
          </cell>
          <cell r="C61">
            <v>0</v>
          </cell>
          <cell r="D61">
            <v>153785</v>
          </cell>
          <cell r="E61">
            <v>0</v>
          </cell>
          <cell r="F61">
            <v>153785</v>
          </cell>
        </row>
        <row r="62">
          <cell r="A62" t="str">
            <v>0000005306</v>
          </cell>
          <cell r="B62" t="str">
            <v>Stoney Creek Co-op Preschool Inc</v>
          </cell>
          <cell r="C62">
            <v>2040</v>
          </cell>
          <cell r="D62">
            <v>7422</v>
          </cell>
          <cell r="E62">
            <v>627</v>
          </cell>
          <cell r="F62">
            <v>10089</v>
          </cell>
        </row>
        <row r="63">
          <cell r="A63" t="str">
            <v>0000005338</v>
          </cell>
          <cell r="B63" t="str">
            <v>Sunshine &amp; Rainbows Christian Day Care Ctr</v>
          </cell>
          <cell r="C63">
            <v>0</v>
          </cell>
          <cell r="D63">
            <v>71234</v>
          </cell>
          <cell r="E63">
            <v>6972</v>
          </cell>
          <cell r="F63">
            <v>78206</v>
          </cell>
        </row>
        <row r="64">
          <cell r="A64" t="str">
            <v>0000069835</v>
          </cell>
          <cell r="B64" t="str">
            <v>Sunshine Daycare</v>
          </cell>
          <cell r="C64">
            <v>0</v>
          </cell>
          <cell r="D64">
            <v>72358</v>
          </cell>
          <cell r="E64">
            <v>8964</v>
          </cell>
          <cell r="F64">
            <v>81322</v>
          </cell>
        </row>
        <row r="65">
          <cell r="A65" t="str">
            <v>0000005387</v>
          </cell>
          <cell r="B65" t="str">
            <v>Tapawingo Day Care</v>
          </cell>
          <cell r="C65">
            <v>15612</v>
          </cell>
          <cell r="D65">
            <v>83589</v>
          </cell>
          <cell r="E65">
            <v>11832</v>
          </cell>
          <cell r="F65">
            <v>111033</v>
          </cell>
        </row>
        <row r="66">
          <cell r="A66" t="str">
            <v>0000007069</v>
          </cell>
          <cell r="B66" t="str">
            <v>Temple Playhouse</v>
          </cell>
          <cell r="C66">
            <v>0</v>
          </cell>
          <cell r="D66">
            <v>79701</v>
          </cell>
          <cell r="E66">
            <v>8725</v>
          </cell>
          <cell r="F66">
            <v>88426</v>
          </cell>
        </row>
        <row r="67">
          <cell r="A67" t="str">
            <v>0000040311</v>
          </cell>
          <cell r="B67" t="str">
            <v>The Millgrove Children's Centre</v>
          </cell>
          <cell r="C67">
            <v>0</v>
          </cell>
          <cell r="D67">
            <v>141267</v>
          </cell>
          <cell r="E67">
            <v>21912</v>
          </cell>
          <cell r="F67">
            <v>163179</v>
          </cell>
        </row>
        <row r="68">
          <cell r="A68" t="str">
            <v>0000005127</v>
          </cell>
          <cell r="B68" t="str">
            <v>Today's Family</v>
          </cell>
          <cell r="C68">
            <v>79560</v>
          </cell>
          <cell r="D68">
            <v>957249</v>
          </cell>
          <cell r="E68">
            <v>189111</v>
          </cell>
          <cell r="F68">
            <v>1225920</v>
          </cell>
        </row>
        <row r="69">
          <cell r="A69" t="str">
            <v>0000006038</v>
          </cell>
          <cell r="B69" t="str">
            <v>Umbrella Family &amp; Child Centre of Hamilton</v>
          </cell>
          <cell r="C69">
            <v>97416</v>
          </cell>
          <cell r="D69">
            <v>949217</v>
          </cell>
          <cell r="E69">
            <v>128743</v>
          </cell>
          <cell r="F69">
            <v>1175376</v>
          </cell>
        </row>
        <row r="70">
          <cell r="A70" t="str">
            <v>0000006067</v>
          </cell>
          <cell r="B70" t="str">
            <v>Village Children's Centre of Waterdown</v>
          </cell>
          <cell r="C70">
            <v>0</v>
          </cell>
          <cell r="D70">
            <v>88209</v>
          </cell>
          <cell r="E70">
            <v>11952</v>
          </cell>
          <cell r="F70">
            <v>100161</v>
          </cell>
        </row>
        <row r="71">
          <cell r="A71" t="str">
            <v>0000005514</v>
          </cell>
          <cell r="B71" t="str">
            <v>Village Treehouse Childcare Inc.</v>
          </cell>
          <cell r="C71">
            <v>0</v>
          </cell>
          <cell r="D71">
            <v>81069</v>
          </cell>
          <cell r="E71">
            <v>7520</v>
          </cell>
          <cell r="F71">
            <v>88589</v>
          </cell>
        </row>
        <row r="72">
          <cell r="A72" t="str">
            <v>0000005730</v>
          </cell>
          <cell r="B72" t="str">
            <v>Waterdown District Children's Centre</v>
          </cell>
          <cell r="C72">
            <v>15228</v>
          </cell>
          <cell r="D72">
            <v>163147</v>
          </cell>
          <cell r="E72">
            <v>23436</v>
          </cell>
          <cell r="F72">
            <v>201811</v>
          </cell>
        </row>
        <row r="73">
          <cell r="A73" t="str">
            <v>0000083682</v>
          </cell>
          <cell r="B73" t="str">
            <v>Way to Learn Daycare</v>
          </cell>
          <cell r="C73">
            <v>0</v>
          </cell>
          <cell r="D73">
            <v>47550</v>
          </cell>
          <cell r="E73">
            <v>4741</v>
          </cell>
          <cell r="F73">
            <v>52291</v>
          </cell>
        </row>
        <row r="74">
          <cell r="A74" t="str">
            <v>0000005764</v>
          </cell>
          <cell r="B74" t="str">
            <v>Wesley Urban Ministries Inc</v>
          </cell>
          <cell r="C74">
            <v>0</v>
          </cell>
          <cell r="D74">
            <v>66219</v>
          </cell>
          <cell r="E74">
            <v>6833</v>
          </cell>
          <cell r="F74">
            <v>73052</v>
          </cell>
        </row>
        <row r="75">
          <cell r="A75" t="str">
            <v>0000033910</v>
          </cell>
          <cell r="B75" t="str">
            <v>Westdale Children's School</v>
          </cell>
          <cell r="C75">
            <v>0</v>
          </cell>
          <cell r="D75">
            <v>5395</v>
          </cell>
          <cell r="E75">
            <v>837</v>
          </cell>
          <cell r="F75">
            <v>6232</v>
          </cell>
        </row>
        <row r="76">
          <cell r="A76" t="str">
            <v>0000005772</v>
          </cell>
          <cell r="B76" t="str">
            <v>Westdale Co-op Preschool</v>
          </cell>
          <cell r="C76">
            <v>430</v>
          </cell>
          <cell r="D76">
            <v>3981</v>
          </cell>
          <cell r="E76">
            <v>418</v>
          </cell>
          <cell r="F76">
            <v>4829</v>
          </cell>
        </row>
        <row r="77">
          <cell r="A77" t="str">
            <v>0000005816</v>
          </cell>
          <cell r="B77" t="str">
            <v>Winona Children's Centre</v>
          </cell>
          <cell r="C77">
            <v>0</v>
          </cell>
          <cell r="D77">
            <v>92361</v>
          </cell>
          <cell r="E77">
            <v>8396</v>
          </cell>
          <cell r="F77">
            <v>100757</v>
          </cell>
        </row>
        <row r="78">
          <cell r="A78" t="str">
            <v>0000002699</v>
          </cell>
          <cell r="B78" t="str">
            <v>YMCA Day Care Centres</v>
          </cell>
          <cell r="C78">
            <v>0</v>
          </cell>
          <cell r="D78">
            <v>962835</v>
          </cell>
          <cell r="E78">
            <v>120974</v>
          </cell>
          <cell r="F78">
            <v>1083809</v>
          </cell>
        </row>
        <row r="79">
          <cell r="A79" t="str">
            <v>0000007346</v>
          </cell>
          <cell r="B79" t="str">
            <v>YWCA Daycares</v>
          </cell>
          <cell r="C79">
            <v>10716</v>
          </cell>
          <cell r="D79">
            <v>208271</v>
          </cell>
          <cell r="E79">
            <v>28824</v>
          </cell>
          <cell r="F79">
            <v>247811</v>
          </cell>
        </row>
      </sheetData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zation"/>
      <sheetName val="Salary Details"/>
      <sheetName val="All Data"/>
      <sheetName val="HO Sept "/>
      <sheetName val="R111"/>
    </sheetNames>
    <sheetDataSet>
      <sheetData sheetId="0" refreshError="1"/>
      <sheetData sheetId="1" refreshError="1"/>
      <sheetData sheetId="2">
        <row r="2">
          <cell r="A2" t="str">
            <v>Ancaster Little Gems Children's Centre</v>
          </cell>
        </row>
        <row r="3">
          <cell r="A3" t="str">
            <v>Ancaster Small Fry Pre-School Inc.</v>
          </cell>
        </row>
        <row r="4">
          <cell r="A4" t="str">
            <v>Awesome Beginnings Co-operative Nursery School Inc.</v>
          </cell>
        </row>
        <row r="5">
          <cell r="A5" t="str">
            <v>Benjamin Bunny Nursery School</v>
          </cell>
        </row>
        <row r="6">
          <cell r="A6" t="str">
            <v>Blossoms Child Care Centre Inc.</v>
          </cell>
        </row>
        <row r="7">
          <cell r="A7" t="str">
            <v>Central Day Care Centre Inc.</v>
          </cell>
        </row>
        <row r="8">
          <cell r="A8" t="str">
            <v xml:space="preserve">Childventures Early Learning Academy Inc. </v>
          </cell>
        </row>
        <row r="9">
          <cell r="A9" t="str">
            <v>2214843 Ontario Inc</v>
          </cell>
        </row>
        <row r="10">
          <cell r="A10" t="str">
            <v>Daycare on Delaware</v>
          </cell>
        </row>
        <row r="11">
          <cell r="A11" t="str">
            <v>Dundas Valley Co-operative Preschool Inc.</v>
          </cell>
        </row>
        <row r="12">
          <cell r="A12" t="str">
            <v>2346163 Ontario Limited</v>
          </cell>
        </row>
        <row r="13">
          <cell r="A13" t="str">
            <v>Fan-Tastic Scholars Child Learning Centre Inc</v>
          </cell>
        </row>
        <row r="14">
          <cell r="A14" t="str">
            <v>Fan-Tastic Scholars East Inc.</v>
          </cell>
        </row>
        <row r="15">
          <cell r="A15" t="str">
            <v>Farmer's Dell Co-operative Preschool of Glanbrook Inc.</v>
          </cell>
        </row>
        <row r="16">
          <cell r="A16" t="str">
            <v xml:space="preserve">1237462 Ontario Inc. - First Class Children's Centre </v>
          </cell>
        </row>
        <row r="17">
          <cell r="A17" t="str">
            <v>Galbraith Day Care Services Inc.</v>
          </cell>
        </row>
        <row r="18">
          <cell r="A18" t="str">
            <v>Garside Day Care Centre</v>
          </cell>
        </row>
        <row r="19">
          <cell r="A19" t="str">
            <v>Golfwood Day Care Service Inc.</v>
          </cell>
        </row>
        <row r="20">
          <cell r="A20" t="str">
            <v>Hamilton Early Learning Centre Inc.</v>
          </cell>
        </row>
        <row r="21">
          <cell r="A21" t="str">
            <v>Hamilton East Kiwanis Boys &amp; Girls Club</v>
          </cell>
        </row>
        <row r="22">
          <cell r="A22" t="str">
            <v>Hamilton Hebrew Academy Zichron Meir</v>
          </cell>
        </row>
        <row r="23">
          <cell r="A23" t="str">
            <v>Hamilton-Wentworth Catholic Child Care Centres Inc</v>
          </cell>
        </row>
        <row r="24">
          <cell r="A24" t="str">
            <v>Heritage Green Child Care Inc.</v>
          </cell>
        </row>
        <row r="25">
          <cell r="A25" t="str">
            <v>Imagineer's Early Learning Centre</v>
          </cell>
        </row>
        <row r="26">
          <cell r="A26" t="str">
            <v>The Congregation of the Sisters of St. John The Baptist (Ontario)</v>
          </cell>
        </row>
        <row r="27">
          <cell r="A27" t="str">
            <v>Jacks and Jills Co-operative Preschool of Ancaster Inc.</v>
          </cell>
        </row>
        <row r="28">
          <cell r="A28" t="str">
            <v>Jamesville Children's Day Care Centre</v>
          </cell>
        </row>
        <row r="29">
          <cell r="A29" t="str">
            <v>Kids &amp; Company Ltd.</v>
          </cell>
        </row>
        <row r="30">
          <cell r="A30" t="str">
            <v>Kinderseeds</v>
          </cell>
        </row>
        <row r="31">
          <cell r="A31" t="str">
            <v>Kindertown Child Care Centre Ltd.</v>
          </cell>
        </row>
        <row r="32">
          <cell r="A32" t="str">
            <v>La Garderie Le Petit Navire De Hamilton Inc</v>
          </cell>
        </row>
        <row r="33">
          <cell r="A33" t="str">
            <v>La Garderie Française de Hamilton Incorporée</v>
          </cell>
        </row>
        <row r="34">
          <cell r="A34" t="str">
            <v>1478674 Ontario Inc</v>
          </cell>
        </row>
        <row r="35">
          <cell r="A35" t="str">
            <v>Little Mountaineers Co-operative Preschool Corporation</v>
          </cell>
        </row>
        <row r="36">
          <cell r="A36" t="str">
            <v>Little Peoples Day Care Centre</v>
          </cell>
        </row>
        <row r="37">
          <cell r="A37" t="str">
            <v>Lucky Day Nursery Inc</v>
          </cell>
        </row>
        <row r="38">
          <cell r="A38" t="str">
            <v>McMaster Children's Centre Inc.</v>
          </cell>
        </row>
        <row r="39">
          <cell r="A39" t="str">
            <v>McMaster Students Union Inc.</v>
          </cell>
        </row>
        <row r="40">
          <cell r="A40" t="str">
            <v>Meadowlands Preschool Inc.</v>
          </cell>
        </row>
        <row r="41">
          <cell r="A41" t="str">
            <v>Mother Goose Co-operative Preschool Inc.</v>
          </cell>
        </row>
        <row r="42">
          <cell r="A42" t="str">
            <v>Mountain Nursery School</v>
          </cell>
        </row>
        <row r="43">
          <cell r="A43" t="str">
            <v>Mt Hamilton Baptist Day Care Centre</v>
          </cell>
        </row>
        <row r="44">
          <cell r="A44" t="str">
            <v>Niwasa Early Learning and Care Centre</v>
          </cell>
        </row>
        <row r="45">
          <cell r="A45" t="str">
            <v>Mountain View Christian Church</v>
          </cell>
        </row>
        <row r="46">
          <cell r="A46" t="str">
            <v>Upper Paradise Corner Children's Centre Incorporated</v>
          </cell>
        </row>
        <row r="47">
          <cell r="A47" t="str">
            <v>Paramount Drive Alliance Church</v>
          </cell>
        </row>
        <row r="48">
          <cell r="A48" t="str">
            <v>Parkside Daycare Inc.</v>
          </cell>
        </row>
        <row r="49">
          <cell r="A49" t="str">
            <v>Peekaboo Group Child Care Inc.</v>
          </cell>
        </row>
        <row r="50">
          <cell r="A50" t="str">
            <v>Peter Pan Co-operative Pre-school of Hamilton Inc.</v>
          </cell>
        </row>
        <row r="51">
          <cell r="A51" t="str">
            <v>Pied Piper Co-operative Pre-school of Hamilton Inc.</v>
          </cell>
        </row>
        <row r="52">
          <cell r="A52" t="str">
            <v>Red Hill Family Centre</v>
          </cell>
        </row>
        <row r="53">
          <cell r="A53" t="str">
            <v>St. James Co-operative Nursery School of Dundas Inc.</v>
          </cell>
        </row>
        <row r="54">
          <cell r="A54" t="str">
            <v>St. Joachim Children's Centre of Ancaster Inc.</v>
          </cell>
        </row>
        <row r="55">
          <cell r="A55" t="str">
            <v>St. Matthew's House</v>
          </cell>
        </row>
        <row r="56">
          <cell r="A56" t="str">
            <v>Church of St Peter's Children's Day Care Centre of Hamilton</v>
          </cell>
        </row>
        <row r="57">
          <cell r="A57" t="str">
            <v>Catholic Family Services of Hamilton</v>
          </cell>
        </row>
        <row r="58">
          <cell r="A58" t="str">
            <v>Stoney Creek Child Care Centre Inc.</v>
          </cell>
        </row>
        <row r="59">
          <cell r="A59" t="str">
            <v>Stoney Creek Co-operative Pre-School Inc</v>
          </cell>
        </row>
        <row r="60">
          <cell r="A60" t="str">
            <v>Sunshine &amp; Rainbows Christian Day Care Centre Limited</v>
          </cell>
        </row>
        <row r="61">
          <cell r="A61" t="str">
            <v>Riverside Sunshine Daycare of Hamilton</v>
          </cell>
        </row>
        <row r="62">
          <cell r="A62" t="str">
            <v>Tapawingo Day Care</v>
          </cell>
        </row>
        <row r="63">
          <cell r="A63" t="str">
            <v>Celia Berlin's Temple Playhouse Enrichment School Inc.</v>
          </cell>
        </row>
        <row r="64">
          <cell r="A64" t="str">
            <v>The Millgrove Children's Centre</v>
          </cell>
        </row>
        <row r="65">
          <cell r="A65" t="str">
            <v xml:space="preserve">Nesting Nook Inc. </v>
          </cell>
        </row>
        <row r="66">
          <cell r="A66" t="str">
            <v>2393324 Ontario Inc.</v>
          </cell>
        </row>
        <row r="67">
          <cell r="A67" t="str">
            <v>2460084 Ontario Inc.</v>
          </cell>
        </row>
        <row r="68">
          <cell r="A68" t="str">
            <v>Today's Family - Caring for Your Child</v>
          </cell>
        </row>
        <row r="69">
          <cell r="A69" t="str">
            <v>Umbrella Family and Child Centres of Hamilton</v>
          </cell>
        </row>
        <row r="70">
          <cell r="A70" t="str">
            <v>Village Children's Centre of Waterdown</v>
          </cell>
        </row>
        <row r="71">
          <cell r="A71" t="str">
            <v>Village Treehouse Childcare Inc.</v>
          </cell>
        </row>
        <row r="72">
          <cell r="A72" t="str">
            <v>Waterdown District Children's Centre Inc.</v>
          </cell>
        </row>
        <row r="73">
          <cell r="A73" t="str">
            <v>Way to Learn Daycare Inc.</v>
          </cell>
        </row>
        <row r="74">
          <cell r="A74" t="str">
            <v>Wesley Urban Ministries Inc.</v>
          </cell>
        </row>
        <row r="75">
          <cell r="A75" t="str">
            <v>Westdale Children's School</v>
          </cell>
        </row>
        <row r="76">
          <cell r="A76" t="str">
            <v>Westdale Co-operative Preschool Inc.</v>
          </cell>
        </row>
        <row r="77">
          <cell r="A77" t="str">
            <v>Winona Children's Centre</v>
          </cell>
        </row>
        <row r="78">
          <cell r="A78" t="str">
            <v>The Hamilton/Burlington Young Men's Christian Association</v>
          </cell>
        </row>
        <row r="79">
          <cell r="A79" t="str">
            <v>Hamilton Young Womens Christian Association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o"/>
      <sheetName val="OCCMS"/>
      <sheetName val="Ward"/>
      <sheetName val="Sheet3"/>
    </sheetNames>
    <sheetDataSet>
      <sheetData sheetId="0"/>
      <sheetData sheetId="1"/>
      <sheetData sheetId="2">
        <row r="2">
          <cell r="C2" t="str">
            <v>Centre</v>
          </cell>
          <cell r="D2" t="str">
            <v>Ward</v>
          </cell>
          <cell r="E2" t="str">
            <v>ID</v>
          </cell>
        </row>
        <row r="3">
          <cell r="C3" t="str">
            <v>Ancaster Little Gems Children's Centre</v>
          </cell>
          <cell r="D3">
            <v>12</v>
          </cell>
          <cell r="E3">
            <v>1</v>
          </cell>
        </row>
        <row r="4">
          <cell r="C4" t="str">
            <v>Ancaster Montessori School</v>
          </cell>
          <cell r="D4">
            <v>12</v>
          </cell>
          <cell r="E4">
            <v>3</v>
          </cell>
        </row>
        <row r="5">
          <cell r="C5" t="str">
            <v>Ancaster Small Fry Co -op Pre-School</v>
          </cell>
          <cell r="D5">
            <v>12</v>
          </cell>
          <cell r="E5">
            <v>4</v>
          </cell>
        </row>
        <row r="6">
          <cell r="C6" t="str">
            <v>Austin Academy "For Early Learners"</v>
          </cell>
          <cell r="D6">
            <v>10</v>
          </cell>
          <cell r="E6">
            <v>6</v>
          </cell>
        </row>
        <row r="7">
          <cell r="C7" t="str">
            <v>Awesome Beginnings Co-op Nursery School Inc</v>
          </cell>
          <cell r="D7">
            <v>15</v>
          </cell>
          <cell r="E7">
            <v>7</v>
          </cell>
        </row>
        <row r="8">
          <cell r="C8" t="str">
            <v>Benjamin Bunny Nursery School</v>
          </cell>
          <cell r="D8">
            <v>15</v>
          </cell>
          <cell r="E8">
            <v>10</v>
          </cell>
        </row>
        <row r="9">
          <cell r="C9" t="str">
            <v>Birch Avenue Child Care Centre</v>
          </cell>
          <cell r="D9">
            <v>3</v>
          </cell>
          <cell r="E9">
            <v>11</v>
          </cell>
        </row>
        <row r="10">
          <cell r="C10" t="str">
            <v>Blossoms Child Care Centre Inc.</v>
          </cell>
          <cell r="D10">
            <v>11</v>
          </cell>
          <cell r="E10">
            <v>13</v>
          </cell>
        </row>
        <row r="11">
          <cell r="C11" t="str">
            <v>Central Day Care</v>
          </cell>
          <cell r="D11">
            <v>2</v>
          </cell>
          <cell r="E11">
            <v>16</v>
          </cell>
        </row>
        <row r="12">
          <cell r="C12" t="str">
            <v>Childventures Early Learning Academy</v>
          </cell>
          <cell r="D12">
            <v>12</v>
          </cell>
          <cell r="E12">
            <v>17</v>
          </cell>
        </row>
        <row r="13">
          <cell r="C13" t="str">
            <v>Creative Me Preschool</v>
          </cell>
          <cell r="D13">
            <v>15</v>
          </cell>
          <cell r="E13">
            <v>19</v>
          </cell>
        </row>
        <row r="14">
          <cell r="C14" t="str">
            <v>Cudley Corner Child Care Centre Ltd-Hamilton</v>
          </cell>
          <cell r="D14">
            <v>9</v>
          </cell>
          <cell r="E14">
            <v>20</v>
          </cell>
        </row>
        <row r="15">
          <cell r="C15" t="str">
            <v>Daycare on Delaware</v>
          </cell>
          <cell r="D15">
            <v>3</v>
          </cell>
          <cell r="E15">
            <v>21</v>
          </cell>
        </row>
        <row r="16">
          <cell r="C16" t="str">
            <v>Dundas Valley Montessori School</v>
          </cell>
          <cell r="D16">
            <v>13</v>
          </cell>
          <cell r="E16">
            <v>24</v>
          </cell>
        </row>
        <row r="17">
          <cell r="C17" t="str">
            <v>Early Scholars Preschool</v>
          </cell>
          <cell r="D17">
            <v>8</v>
          </cell>
          <cell r="E17">
            <v>25</v>
          </cell>
        </row>
        <row r="18">
          <cell r="C18" t="str">
            <v>End of Day Club</v>
          </cell>
          <cell r="D18">
            <v>1</v>
          </cell>
          <cell r="E18">
            <v>27</v>
          </cell>
        </row>
        <row r="19">
          <cell r="C19" t="str">
            <v>Fan-Tastic Scholars Child Learning Centre</v>
          </cell>
          <cell r="D19">
            <v>1</v>
          </cell>
          <cell r="E19">
            <v>28</v>
          </cell>
        </row>
        <row r="20">
          <cell r="C20" t="str">
            <v>Farmer's Dell Co-operative Preschool</v>
          </cell>
          <cell r="D20">
            <v>11</v>
          </cell>
          <cell r="E20">
            <v>29</v>
          </cell>
        </row>
        <row r="21">
          <cell r="C21" t="str">
            <v>First Class Children's Centre</v>
          </cell>
          <cell r="D21">
            <v>2</v>
          </cell>
          <cell r="E21">
            <v>30</v>
          </cell>
        </row>
        <row r="22">
          <cell r="C22" t="str">
            <v>Garside Day Care Centre</v>
          </cell>
          <cell r="D22">
            <v>4</v>
          </cell>
          <cell r="E22">
            <v>32</v>
          </cell>
        </row>
        <row r="23">
          <cell r="C23" t="str">
            <v>Hamilton Early Learning Centre</v>
          </cell>
          <cell r="D23">
            <v>2</v>
          </cell>
          <cell r="E23">
            <v>39</v>
          </cell>
        </row>
        <row r="24">
          <cell r="C24" t="str">
            <v>Hamilton East Kiwanis - Queen Mary Site</v>
          </cell>
          <cell r="D24">
            <v>4</v>
          </cell>
          <cell r="E24">
            <v>40</v>
          </cell>
        </row>
        <row r="25">
          <cell r="C25" t="str">
            <v>Hamilton East Kiwanis Boys and Girls Club ELCC</v>
          </cell>
          <cell r="D25">
            <v>4</v>
          </cell>
          <cell r="E25">
            <v>41</v>
          </cell>
        </row>
        <row r="26">
          <cell r="C26" t="str">
            <v>Annunciation of Our Lord B&amp;A School Program</v>
          </cell>
          <cell r="D26">
            <v>8</v>
          </cell>
          <cell r="E26">
            <v>5</v>
          </cell>
        </row>
        <row r="27">
          <cell r="C27" t="str">
            <v>Blessed Teresa of Calcutta School Age Program</v>
          </cell>
          <cell r="D27">
            <v>7</v>
          </cell>
          <cell r="E27">
            <v>12</v>
          </cell>
        </row>
        <row r="28">
          <cell r="C28" t="str">
            <v>Cathedral Children's Centre</v>
          </cell>
          <cell r="D28">
            <v>3</v>
          </cell>
          <cell r="E28">
            <v>14</v>
          </cell>
        </row>
        <row r="29">
          <cell r="C29" t="str">
            <v>Corpus Christi Before and After School Program</v>
          </cell>
          <cell r="D29">
            <v>8</v>
          </cell>
          <cell r="E29">
            <v>18</v>
          </cell>
        </row>
        <row r="30">
          <cell r="C30" t="str">
            <v>Guardian Angels Before and After School Program</v>
          </cell>
          <cell r="D30">
            <v>15</v>
          </cell>
          <cell r="E30">
            <v>37</v>
          </cell>
        </row>
        <row r="31">
          <cell r="C31" t="str">
            <v>Holy Name of Jesus Early Learning and Care Centre</v>
          </cell>
          <cell r="D31">
            <v>3</v>
          </cell>
          <cell r="E31">
            <v>47</v>
          </cell>
        </row>
        <row r="32">
          <cell r="C32" t="str">
            <v>Holy Name of Mary Before and After School Program</v>
          </cell>
          <cell r="D32">
            <v>12</v>
          </cell>
          <cell r="E32">
            <v>48</v>
          </cell>
        </row>
        <row r="33">
          <cell r="C33" t="str">
            <v>Immaculate Conception Before and After School Program</v>
          </cell>
          <cell r="D33">
            <v>12</v>
          </cell>
          <cell r="E33">
            <v>50</v>
          </cell>
        </row>
        <row r="34">
          <cell r="C34" t="str">
            <v>Immaculate Heart of Mary Early Learning &amp; Child Care Centre</v>
          </cell>
          <cell r="D34">
            <v>11</v>
          </cell>
          <cell r="E34">
            <v>51</v>
          </cell>
        </row>
        <row r="35">
          <cell r="C35" t="str">
            <v>Our Lady of Lourdes Before &amp; after School Program</v>
          </cell>
          <cell r="D35">
            <v>7</v>
          </cell>
          <cell r="E35">
            <v>89</v>
          </cell>
        </row>
        <row r="36">
          <cell r="C36" t="str">
            <v>Our Lady of Mount Carmel</v>
          </cell>
          <cell r="D36">
            <v>15</v>
          </cell>
          <cell r="E36">
            <v>90</v>
          </cell>
        </row>
        <row r="37">
          <cell r="C37" t="str">
            <v>Our Lady of Peace Before and After School Program</v>
          </cell>
          <cell r="D37">
            <v>10</v>
          </cell>
          <cell r="E37">
            <v>91</v>
          </cell>
        </row>
        <row r="38">
          <cell r="C38" t="str">
            <v>Our Lady of the Assumption Before and After School Program</v>
          </cell>
          <cell r="D38">
            <v>9</v>
          </cell>
          <cell r="E38">
            <v>92</v>
          </cell>
        </row>
        <row r="39">
          <cell r="C39" t="str">
            <v>Regina Mundi Before &amp; After School Program</v>
          </cell>
          <cell r="D39">
            <v>8</v>
          </cell>
          <cell r="E39">
            <v>106</v>
          </cell>
        </row>
        <row r="40">
          <cell r="C40" t="str">
            <v>St Ann - Ancaster Before &amp; After</v>
          </cell>
          <cell r="D40">
            <v>12</v>
          </cell>
          <cell r="E40">
            <v>110</v>
          </cell>
        </row>
        <row r="41">
          <cell r="C41" t="str">
            <v>St Ann Early Learning and Care Centre</v>
          </cell>
          <cell r="D41">
            <v>3</v>
          </cell>
          <cell r="E41">
            <v>111</v>
          </cell>
        </row>
        <row r="42">
          <cell r="C42" t="str">
            <v>St Bernadette Early Learning and Care Centre</v>
          </cell>
          <cell r="D42">
            <v>13</v>
          </cell>
          <cell r="E42">
            <v>112</v>
          </cell>
        </row>
        <row r="43">
          <cell r="C43" t="str">
            <v>St Brigid Early Learning and Care Centre</v>
          </cell>
          <cell r="D43">
            <v>3</v>
          </cell>
          <cell r="E43">
            <v>113</v>
          </cell>
        </row>
        <row r="44">
          <cell r="C44" t="str">
            <v>St David Early Learning and Care Centre</v>
          </cell>
          <cell r="D44">
            <v>9</v>
          </cell>
          <cell r="E44">
            <v>114</v>
          </cell>
        </row>
        <row r="45">
          <cell r="C45" t="str">
            <v>St Eugene Before and After School Program</v>
          </cell>
          <cell r="D45">
            <v>4</v>
          </cell>
          <cell r="E45">
            <v>115</v>
          </cell>
        </row>
        <row r="46">
          <cell r="C46" t="str">
            <v>St Francis Early Learning and Care Centre</v>
          </cell>
          <cell r="D46">
            <v>10</v>
          </cell>
          <cell r="E46">
            <v>116</v>
          </cell>
        </row>
        <row r="47">
          <cell r="C47" t="str">
            <v>St Helen Early Learning and Care Centre</v>
          </cell>
          <cell r="D47">
            <v>4</v>
          </cell>
          <cell r="E47">
            <v>117</v>
          </cell>
        </row>
        <row r="48">
          <cell r="C48" t="str">
            <v>St Paul's Before and After School Program</v>
          </cell>
          <cell r="D48">
            <v>9</v>
          </cell>
          <cell r="E48">
            <v>118</v>
          </cell>
        </row>
        <row r="49">
          <cell r="C49" t="str">
            <v>St Vincent de Paul Childrens Centre</v>
          </cell>
          <cell r="D49">
            <v>8</v>
          </cell>
          <cell r="E49">
            <v>119</v>
          </cell>
        </row>
        <row r="50">
          <cell r="C50" t="str">
            <v>St. Clare of Assisi Before &amp; After School Program</v>
          </cell>
          <cell r="D50">
            <v>10</v>
          </cell>
          <cell r="E50">
            <v>120</v>
          </cell>
        </row>
        <row r="51">
          <cell r="C51" t="str">
            <v>St. John Paul II Before &amp; After School Program</v>
          </cell>
          <cell r="D51">
            <v>7</v>
          </cell>
          <cell r="E51">
            <v>123</v>
          </cell>
        </row>
        <row r="52">
          <cell r="C52" t="str">
            <v>St. Joseph Before and After School Program</v>
          </cell>
          <cell r="D52">
            <v>1</v>
          </cell>
          <cell r="E52">
            <v>124</v>
          </cell>
        </row>
        <row r="53">
          <cell r="C53" t="str">
            <v>St. Margaret  Mary  Before and After School Program</v>
          </cell>
          <cell r="D53">
            <v>6</v>
          </cell>
          <cell r="E53">
            <v>125</v>
          </cell>
        </row>
        <row r="54">
          <cell r="C54" t="str">
            <v>St. Marguerite d'Youville Children's Centre</v>
          </cell>
          <cell r="D54">
            <v>7</v>
          </cell>
          <cell r="E54">
            <v>126</v>
          </cell>
        </row>
        <row r="55">
          <cell r="C55" t="str">
            <v>St. Mark Before and After School Program</v>
          </cell>
          <cell r="D55">
            <v>9</v>
          </cell>
          <cell r="E55">
            <v>127</v>
          </cell>
        </row>
        <row r="56">
          <cell r="C56" t="str">
            <v>St. Michael Before and After School Program</v>
          </cell>
          <cell r="D56">
            <v>7</v>
          </cell>
          <cell r="E56">
            <v>132</v>
          </cell>
        </row>
        <row r="57">
          <cell r="C57" t="str">
            <v>St. Teresa of Avila Before and After School Program</v>
          </cell>
          <cell r="D57">
            <v>8</v>
          </cell>
          <cell r="E57">
            <v>135</v>
          </cell>
        </row>
        <row r="58">
          <cell r="C58" t="str">
            <v>St. Therese of Lisieux Before and After School Program</v>
          </cell>
          <cell r="D58">
            <v>8</v>
          </cell>
          <cell r="E58">
            <v>136</v>
          </cell>
        </row>
        <row r="59">
          <cell r="C59" t="str">
            <v>St. Thomas More Children's Centre</v>
          </cell>
          <cell r="D59">
            <v>8</v>
          </cell>
          <cell r="E59">
            <v>137</v>
          </cell>
        </row>
        <row r="60">
          <cell r="C60" t="str">
            <v>St. Thomas Waterdown Before and After School Program</v>
          </cell>
          <cell r="D60">
            <v>15</v>
          </cell>
          <cell r="E60">
            <v>138</v>
          </cell>
        </row>
        <row r="61">
          <cell r="C61" t="str">
            <v>Sts. Peter and Paul Before and After School Program</v>
          </cell>
          <cell r="D61">
            <v>8</v>
          </cell>
          <cell r="E61">
            <v>143</v>
          </cell>
        </row>
        <row r="62">
          <cell r="C62" t="str">
            <v>Heritage Green Child Care</v>
          </cell>
          <cell r="D62">
            <v>9</v>
          </cell>
          <cell r="E62">
            <v>43</v>
          </cell>
        </row>
        <row r="63">
          <cell r="C63" t="str">
            <v>Heritage Green Mount Albion</v>
          </cell>
          <cell r="D63">
            <v>9</v>
          </cell>
          <cell r="E63">
            <v>44</v>
          </cell>
        </row>
        <row r="64">
          <cell r="C64" t="str">
            <v>Higher Learning Montessori Preschool</v>
          </cell>
          <cell r="D64">
            <v>12</v>
          </cell>
          <cell r="E64">
            <v>45</v>
          </cell>
        </row>
        <row r="65">
          <cell r="C65" t="str">
            <v>Imagineer’s Early Learning Centre</v>
          </cell>
          <cell r="D65">
            <v>8</v>
          </cell>
          <cell r="E65">
            <v>49</v>
          </cell>
        </row>
        <row r="66">
          <cell r="C66" t="str">
            <v>Infant Jesus Day Care Waterdown</v>
          </cell>
          <cell r="D66">
            <v>15</v>
          </cell>
          <cell r="E66">
            <v>52</v>
          </cell>
        </row>
        <row r="67">
          <cell r="C67" t="str">
            <v>Infant Jesus Kindergarten &amp; Nursery</v>
          </cell>
          <cell r="D67">
            <v>8</v>
          </cell>
          <cell r="E67">
            <v>53</v>
          </cell>
        </row>
        <row r="68">
          <cell r="C68" t="str">
            <v>Jacks &amp; Jills Co-op Preschool of Ancaster</v>
          </cell>
          <cell r="D68">
            <v>12</v>
          </cell>
          <cell r="E68">
            <v>54</v>
          </cell>
        </row>
        <row r="69">
          <cell r="C69" t="str">
            <v>Jamesville Bennetto Community Care</v>
          </cell>
          <cell r="D69">
            <v>2</v>
          </cell>
          <cell r="E69">
            <v>56</v>
          </cell>
        </row>
        <row r="70">
          <cell r="C70" t="str">
            <v>Jamesville Children's Centre</v>
          </cell>
          <cell r="D70">
            <v>2</v>
          </cell>
          <cell r="E70">
            <v>57</v>
          </cell>
        </row>
        <row r="71">
          <cell r="C71" t="str">
            <v>Kids and Company Hamilton</v>
          </cell>
          <cell r="D71">
            <v>1</v>
          </cell>
          <cell r="E71">
            <v>58</v>
          </cell>
        </row>
        <row r="72">
          <cell r="C72" t="str">
            <v>Kinderseeds</v>
          </cell>
          <cell r="D72">
            <v>11</v>
          </cell>
          <cell r="E72">
            <v>59</v>
          </cell>
        </row>
        <row r="73">
          <cell r="C73" t="str">
            <v>Kindertown Child Care Centre</v>
          </cell>
          <cell r="D73">
            <v>9</v>
          </cell>
          <cell r="E73">
            <v>60</v>
          </cell>
        </row>
        <row r="74">
          <cell r="C74" t="str">
            <v>La Garderie le Petit Navire</v>
          </cell>
          <cell r="D74">
            <v>3</v>
          </cell>
          <cell r="E74">
            <v>61</v>
          </cell>
        </row>
        <row r="75">
          <cell r="C75" t="str">
            <v>Le Ballon Rouge de Hamilton</v>
          </cell>
          <cell r="D75">
            <v>8</v>
          </cell>
          <cell r="E75">
            <v>63</v>
          </cell>
        </row>
        <row r="76">
          <cell r="C76" t="str">
            <v>Little Learning House - Fennell</v>
          </cell>
          <cell r="D76">
            <v>7</v>
          </cell>
          <cell r="E76">
            <v>67</v>
          </cell>
        </row>
        <row r="77">
          <cell r="C77" t="str">
            <v>Little Learning House Infant and Toddler Centre</v>
          </cell>
          <cell r="D77">
            <v>7</v>
          </cell>
          <cell r="E77">
            <v>68</v>
          </cell>
        </row>
        <row r="78">
          <cell r="C78" t="str">
            <v>Little Mountaineers Co-operative Preschool</v>
          </cell>
          <cell r="D78">
            <v>7</v>
          </cell>
          <cell r="E78">
            <v>69</v>
          </cell>
        </row>
        <row r="79">
          <cell r="C79" t="str">
            <v>Little Peoples Day Care Centre</v>
          </cell>
          <cell r="D79">
            <v>8</v>
          </cell>
          <cell r="E79">
            <v>70</v>
          </cell>
        </row>
        <row r="80">
          <cell r="C80" t="str">
            <v>Lucky Day Nursery</v>
          </cell>
          <cell r="D80">
            <v>4</v>
          </cell>
          <cell r="E80">
            <v>71</v>
          </cell>
        </row>
        <row r="81">
          <cell r="C81" t="str">
            <v>Lyonsgate Montessori School</v>
          </cell>
          <cell r="D81">
            <v>1</v>
          </cell>
          <cell r="E81">
            <v>72</v>
          </cell>
        </row>
        <row r="82">
          <cell r="C82" t="str">
            <v>McMaster Children's Centre</v>
          </cell>
          <cell r="D82">
            <v>1</v>
          </cell>
          <cell r="E82">
            <v>73</v>
          </cell>
        </row>
        <row r="83">
          <cell r="C83" t="str">
            <v>McMaster Students Union Day Care Centre</v>
          </cell>
          <cell r="D83">
            <v>1</v>
          </cell>
          <cell r="E83">
            <v>74</v>
          </cell>
        </row>
        <row r="84">
          <cell r="C84" t="str">
            <v>Meadowlands Preschool Inc.</v>
          </cell>
          <cell r="D84">
            <v>12</v>
          </cell>
          <cell r="E84">
            <v>75</v>
          </cell>
        </row>
        <row r="85">
          <cell r="C85" t="str">
            <v>Mother Goose Co-operative Preschool</v>
          </cell>
          <cell r="D85">
            <v>1</v>
          </cell>
          <cell r="E85">
            <v>79</v>
          </cell>
        </row>
        <row r="86">
          <cell r="C86" t="str">
            <v>Mountain Nursery School</v>
          </cell>
          <cell r="D86">
            <v>6</v>
          </cell>
          <cell r="E86">
            <v>81</v>
          </cell>
        </row>
        <row r="87">
          <cell r="C87" t="str">
            <v>Pumpkin Patch Day Care Centre</v>
          </cell>
          <cell r="D87">
            <v>7</v>
          </cell>
          <cell r="E87">
            <v>101</v>
          </cell>
        </row>
        <row r="88">
          <cell r="C88" t="str">
            <v>Pumpkin Patch Infant Centre</v>
          </cell>
          <cell r="D88">
            <v>7</v>
          </cell>
          <cell r="E88">
            <v>102</v>
          </cell>
        </row>
        <row r="89">
          <cell r="C89" t="str">
            <v>Niwasa Early Learning and Care Centre</v>
          </cell>
          <cell r="D89">
            <v>4</v>
          </cell>
          <cell r="E89">
            <v>85</v>
          </cell>
        </row>
        <row r="90">
          <cell r="C90" t="str">
            <v>Niwasa Head Start Preschool</v>
          </cell>
          <cell r="D90">
            <v>4</v>
          </cell>
          <cell r="E90">
            <v>86</v>
          </cell>
        </row>
        <row r="91">
          <cell r="C91" t="str">
            <v>Noah's Ark Children's Centre</v>
          </cell>
          <cell r="D91">
            <v>7</v>
          </cell>
          <cell r="E91">
            <v>87</v>
          </cell>
        </row>
        <row r="92">
          <cell r="C92" t="str">
            <v>Oxford Learning, Little Readers</v>
          </cell>
          <cell r="D92">
            <v>10</v>
          </cell>
          <cell r="E92">
            <v>93</v>
          </cell>
        </row>
        <row r="93">
          <cell r="C93" t="str">
            <v>Paradise Corners Children's Centre</v>
          </cell>
          <cell r="D93">
            <v>8</v>
          </cell>
          <cell r="E93">
            <v>94</v>
          </cell>
        </row>
        <row r="94">
          <cell r="C94" t="str">
            <v>Paramount Family Centre</v>
          </cell>
          <cell r="D94">
            <v>9</v>
          </cell>
          <cell r="E94">
            <v>95</v>
          </cell>
        </row>
        <row r="95">
          <cell r="C95" t="str">
            <v>Parkside Daycare Inc.</v>
          </cell>
          <cell r="D95">
            <v>15</v>
          </cell>
          <cell r="E95">
            <v>96</v>
          </cell>
        </row>
        <row r="96">
          <cell r="C96" t="str">
            <v>Peekaboo Child Care Centre - Hamilton St</v>
          </cell>
          <cell r="D96">
            <v>15</v>
          </cell>
          <cell r="E96">
            <v>97</v>
          </cell>
        </row>
        <row r="97">
          <cell r="C97" t="str">
            <v>Peekaboo Child Care Centre - LEAP</v>
          </cell>
          <cell r="D97">
            <v>15</v>
          </cell>
          <cell r="E97">
            <v>98</v>
          </cell>
        </row>
        <row r="98">
          <cell r="C98" t="str">
            <v>Peter Pan Co-operative Pre-school</v>
          </cell>
          <cell r="D98">
            <v>8</v>
          </cell>
          <cell r="E98">
            <v>99</v>
          </cell>
        </row>
        <row r="99">
          <cell r="C99" t="str">
            <v>Pied Piper Co-operative Preschool</v>
          </cell>
          <cell r="D99">
            <v>8</v>
          </cell>
          <cell r="E99">
            <v>100</v>
          </cell>
        </row>
        <row r="100">
          <cell r="C100" t="str">
            <v>Red Hill Family Centre</v>
          </cell>
          <cell r="D100">
            <v>5</v>
          </cell>
          <cell r="E100">
            <v>105</v>
          </cell>
        </row>
        <row r="101">
          <cell r="C101" t="str">
            <v>St. Joachim Children's Centre of Ancaster</v>
          </cell>
          <cell r="D101">
            <v>12</v>
          </cell>
          <cell r="E101">
            <v>122</v>
          </cell>
        </row>
        <row r="102">
          <cell r="C102" t="str">
            <v>St. Peter's Children's Day Care Centre of Hamilton</v>
          </cell>
          <cell r="D102">
            <v>3</v>
          </cell>
          <cell r="E102">
            <v>133</v>
          </cell>
        </row>
        <row r="103">
          <cell r="C103" t="str">
            <v>St. Peter's Day Care Before &amp; After School Program (Adelaide Hoodless)</v>
          </cell>
          <cell r="D103">
            <v>3</v>
          </cell>
          <cell r="E103">
            <v>134</v>
          </cell>
        </row>
        <row r="104">
          <cell r="C104" t="str">
            <v>St. James Co-operative Nursery School of Dundas</v>
          </cell>
          <cell r="D104">
            <v>13</v>
          </cell>
          <cell r="E104">
            <v>121</v>
          </cell>
        </row>
        <row r="105">
          <cell r="C105" t="str">
            <v>St. Mark's Co-operative Pre-school</v>
          </cell>
          <cell r="D105">
            <v>13</v>
          </cell>
          <cell r="E105">
            <v>128</v>
          </cell>
        </row>
        <row r="106">
          <cell r="C106" t="str">
            <v>St. Martin's Manor Early Learning Centre</v>
          </cell>
          <cell r="D106">
            <v>8</v>
          </cell>
          <cell r="E106">
            <v>129</v>
          </cell>
        </row>
        <row r="107">
          <cell r="C107" t="str">
            <v>St. Matthew Child And Family Centre</v>
          </cell>
          <cell r="D107">
            <v>11</v>
          </cell>
          <cell r="E107">
            <v>130</v>
          </cell>
        </row>
        <row r="108">
          <cell r="C108" t="str">
            <v>St. Matthew's Children's Centre</v>
          </cell>
          <cell r="D108">
            <v>3</v>
          </cell>
          <cell r="E108">
            <v>131</v>
          </cell>
        </row>
        <row r="109">
          <cell r="C109" t="str">
            <v>Stoney Creek Co-operative Pre-School</v>
          </cell>
          <cell r="D109">
            <v>9</v>
          </cell>
          <cell r="E109">
            <v>141</v>
          </cell>
        </row>
        <row r="110">
          <cell r="C110" t="str">
            <v>Stoney Creek YMCA Day Care Centre</v>
          </cell>
          <cell r="D110">
            <v>9</v>
          </cell>
          <cell r="E110">
            <v>142</v>
          </cell>
        </row>
        <row r="111">
          <cell r="C111" t="str">
            <v>Sunshine &amp; Rainbows Christian Day Care Centre</v>
          </cell>
          <cell r="D111">
            <v>10</v>
          </cell>
          <cell r="E111">
            <v>144</v>
          </cell>
        </row>
        <row r="112">
          <cell r="C112" t="str">
            <v>Sunshine Daycare</v>
          </cell>
          <cell r="D112">
            <v>12</v>
          </cell>
          <cell r="E112">
            <v>145</v>
          </cell>
        </row>
        <row r="113">
          <cell r="C113" t="str">
            <v>Tapawingo Day Care</v>
          </cell>
          <cell r="D113">
            <v>7</v>
          </cell>
          <cell r="E113">
            <v>148</v>
          </cell>
        </row>
        <row r="114">
          <cell r="C114" t="str">
            <v>TEMPLE PLAYHOUSE ENRICHMENT SCHOOL INC.</v>
          </cell>
          <cell r="D114">
            <v>1</v>
          </cell>
          <cell r="E114">
            <v>146</v>
          </cell>
        </row>
        <row r="115">
          <cell r="C115" t="str">
            <v>Little Angels Infant &amp; Toddler Centre</v>
          </cell>
          <cell r="D115">
            <v>15</v>
          </cell>
          <cell r="E115">
            <v>66</v>
          </cell>
        </row>
        <row r="116">
          <cell r="C116" t="str">
            <v>Millgrove Majors Children's Centre</v>
          </cell>
          <cell r="D116">
            <v>15</v>
          </cell>
          <cell r="E116">
            <v>78</v>
          </cell>
        </row>
        <row r="117">
          <cell r="C117" t="str">
            <v>The Millgrove Children's Centre</v>
          </cell>
          <cell r="D117">
            <v>15</v>
          </cell>
          <cell r="E117">
            <v>150</v>
          </cell>
        </row>
        <row r="118">
          <cell r="C118" t="str">
            <v>Tiny Hoppers Early Learning Centres Stoney Creek Paramount</v>
          </cell>
          <cell r="D118">
            <v>9</v>
          </cell>
          <cell r="E118">
            <v>151</v>
          </cell>
        </row>
        <row r="119">
          <cell r="C119" t="str">
            <v>Delta Adventure Camp</v>
          </cell>
          <cell r="D119">
            <v>4</v>
          </cell>
          <cell r="E119">
            <v>22</v>
          </cell>
        </row>
        <row r="120">
          <cell r="C120" t="str">
            <v>Today's Family - Collegiate Avenue</v>
          </cell>
          <cell r="D120">
            <v>9</v>
          </cell>
          <cell r="E120">
            <v>152</v>
          </cell>
        </row>
        <row r="121">
          <cell r="C121" t="str">
            <v>Today's Family - Dundas</v>
          </cell>
          <cell r="D121">
            <v>13</v>
          </cell>
          <cell r="E121">
            <v>153</v>
          </cell>
        </row>
        <row r="122">
          <cell r="C122" t="str">
            <v>Today's Family - Eastmount</v>
          </cell>
          <cell r="D122">
            <v>7</v>
          </cell>
          <cell r="E122">
            <v>154</v>
          </cell>
        </row>
        <row r="123">
          <cell r="C123" t="str">
            <v>Today's Family - Linden Park</v>
          </cell>
          <cell r="D123">
            <v>7</v>
          </cell>
          <cell r="E123">
            <v>155</v>
          </cell>
        </row>
        <row r="124">
          <cell r="C124" t="str">
            <v>Today's Family - Saltfleet Early Learning and Child Care Centre</v>
          </cell>
          <cell r="D124">
            <v>9</v>
          </cell>
          <cell r="E124">
            <v>156</v>
          </cell>
        </row>
        <row r="125">
          <cell r="C125" t="str">
            <v>Today's Family Children's Centre, Hamilton</v>
          </cell>
          <cell r="D125">
            <v>8</v>
          </cell>
          <cell r="E125">
            <v>157</v>
          </cell>
        </row>
        <row r="126">
          <cell r="C126" t="str">
            <v>Today's Family R.A. Ridell School Age Program</v>
          </cell>
          <cell r="D126">
            <v>8</v>
          </cell>
          <cell r="E126">
            <v>158</v>
          </cell>
        </row>
        <row r="127">
          <cell r="C127" t="str">
            <v>Today's Family, Huntington Park Schook, Age Program</v>
          </cell>
          <cell r="D127">
            <v>6</v>
          </cell>
          <cell r="E127">
            <v>159</v>
          </cell>
        </row>
        <row r="128">
          <cell r="C128" t="str">
            <v>Stoney Creek Child Care Centre Inc.</v>
          </cell>
          <cell r="D128">
            <v>11</v>
          </cell>
          <cell r="E128">
            <v>140</v>
          </cell>
        </row>
        <row r="129">
          <cell r="C129" t="str">
            <v>Ancaster Meadow Children's Centre</v>
          </cell>
          <cell r="D129">
            <v>12</v>
          </cell>
          <cell r="E129">
            <v>2</v>
          </cell>
        </row>
        <row r="130">
          <cell r="C130" t="str">
            <v>Balaclava</v>
          </cell>
          <cell r="D130">
            <v>15</v>
          </cell>
          <cell r="E130">
            <v>8</v>
          </cell>
        </row>
        <row r="131">
          <cell r="C131" t="str">
            <v>Bellmoore</v>
          </cell>
          <cell r="D131">
            <v>11</v>
          </cell>
          <cell r="E131">
            <v>9</v>
          </cell>
        </row>
        <row r="132">
          <cell r="C132" t="str">
            <v>Cathy Wever</v>
          </cell>
          <cell r="D132">
            <v>3</v>
          </cell>
          <cell r="E132">
            <v>15</v>
          </cell>
        </row>
        <row r="133">
          <cell r="C133" t="str">
            <v>Dundas Central Children's Centre</v>
          </cell>
          <cell r="D133">
            <v>13</v>
          </cell>
          <cell r="E133">
            <v>23</v>
          </cell>
        </row>
        <row r="134">
          <cell r="C134" t="str">
            <v>Elizabeth Bagshaw</v>
          </cell>
          <cell r="D134">
            <v>5</v>
          </cell>
          <cell r="E134">
            <v>26</v>
          </cell>
        </row>
        <row r="135">
          <cell r="C135" t="str">
            <v>Gatestone Children's Centre</v>
          </cell>
          <cell r="D135">
            <v>9</v>
          </cell>
          <cell r="E135">
            <v>33</v>
          </cell>
        </row>
        <row r="136">
          <cell r="C136" t="str">
            <v>Glen Echo Children's Centre</v>
          </cell>
          <cell r="D136">
            <v>5</v>
          </cell>
          <cell r="E136">
            <v>34</v>
          </cell>
        </row>
        <row r="137">
          <cell r="C137" t="str">
            <v>Gordon Price Children's Centre</v>
          </cell>
          <cell r="D137">
            <v>8</v>
          </cell>
          <cell r="E137">
            <v>35</v>
          </cell>
        </row>
        <row r="138">
          <cell r="C138" t="str">
            <v>Greensville Elementary School</v>
          </cell>
          <cell r="D138">
            <v>14</v>
          </cell>
          <cell r="E138">
            <v>36</v>
          </cell>
        </row>
        <row r="139">
          <cell r="C139" t="str">
            <v>Helen Detwiler Children's Centre</v>
          </cell>
          <cell r="D139">
            <v>7</v>
          </cell>
          <cell r="E139">
            <v>42</v>
          </cell>
        </row>
        <row r="140">
          <cell r="C140" t="str">
            <v>Hillcrest Children's Centre</v>
          </cell>
          <cell r="D140">
            <v>4</v>
          </cell>
          <cell r="E140">
            <v>46</v>
          </cell>
        </row>
        <row r="141">
          <cell r="C141" t="str">
            <v>James MacDonald Children's Centre</v>
          </cell>
          <cell r="D141">
            <v>8</v>
          </cell>
          <cell r="E141">
            <v>55</v>
          </cell>
        </row>
        <row r="142">
          <cell r="C142" t="str">
            <v>Lawfield Children's Centre</v>
          </cell>
          <cell r="D142">
            <v>7</v>
          </cell>
          <cell r="E142">
            <v>62</v>
          </cell>
        </row>
        <row r="143">
          <cell r="C143" t="str">
            <v>Lincoln Alexander Children's Centre</v>
          </cell>
          <cell r="D143">
            <v>7</v>
          </cell>
          <cell r="E143">
            <v>65</v>
          </cell>
        </row>
        <row r="144">
          <cell r="C144" t="str">
            <v>Memorial Children's Centre</v>
          </cell>
          <cell r="D144">
            <v>10</v>
          </cell>
          <cell r="E144">
            <v>76</v>
          </cell>
        </row>
        <row r="145">
          <cell r="C145" t="str">
            <v>Michaelle Jean</v>
          </cell>
          <cell r="D145">
            <v>11</v>
          </cell>
          <cell r="E145">
            <v>77</v>
          </cell>
        </row>
        <row r="146">
          <cell r="C146" t="str">
            <v>Mount Hope</v>
          </cell>
          <cell r="D146">
            <v>11</v>
          </cell>
          <cell r="E146">
            <v>80</v>
          </cell>
        </row>
        <row r="147">
          <cell r="C147" t="str">
            <v>Mountain View (Stoney Creek)</v>
          </cell>
          <cell r="D147">
            <v>10</v>
          </cell>
          <cell r="E147">
            <v>82</v>
          </cell>
        </row>
        <row r="148">
          <cell r="C148" t="str">
            <v>Mountview Children's Centre</v>
          </cell>
          <cell r="D148">
            <v>8</v>
          </cell>
          <cell r="E148">
            <v>84</v>
          </cell>
        </row>
        <row r="149">
          <cell r="C149" t="str">
            <v>Queensdale Children's Centre</v>
          </cell>
          <cell r="D149">
            <v>7</v>
          </cell>
          <cell r="E149">
            <v>103</v>
          </cell>
        </row>
        <row r="150">
          <cell r="C150" t="str">
            <v>Ray Lewis Children's Centre</v>
          </cell>
          <cell r="D150">
            <v>7</v>
          </cell>
          <cell r="E150">
            <v>104</v>
          </cell>
        </row>
        <row r="151">
          <cell r="C151" t="str">
            <v>Sir Wilfrid Laurier Children's Centre</v>
          </cell>
          <cell r="D151">
            <v>5</v>
          </cell>
          <cell r="E151">
            <v>108</v>
          </cell>
        </row>
        <row r="152">
          <cell r="C152" t="str">
            <v>Templemead Children's Centre</v>
          </cell>
          <cell r="D152">
            <v>6</v>
          </cell>
          <cell r="E152">
            <v>149</v>
          </cell>
        </row>
        <row r="153">
          <cell r="C153" t="str">
            <v>Winona Elementary School</v>
          </cell>
          <cell r="D153">
            <v>11</v>
          </cell>
          <cell r="E153">
            <v>175</v>
          </cell>
        </row>
        <row r="154">
          <cell r="C154" t="str">
            <v>Village Children's Centre of Waterdown</v>
          </cell>
          <cell r="D154">
            <v>15</v>
          </cell>
          <cell r="E154">
            <v>161</v>
          </cell>
        </row>
        <row r="155">
          <cell r="C155" t="str">
            <v>Village Gate Montessori School</v>
          </cell>
          <cell r="D155">
            <v>12</v>
          </cell>
          <cell r="E155">
            <v>162</v>
          </cell>
        </row>
        <row r="156">
          <cell r="C156" t="str">
            <v>VILLAGE TREEHOUSE CHILD CARE INC.</v>
          </cell>
          <cell r="D156">
            <v>12</v>
          </cell>
          <cell r="E156">
            <v>160</v>
          </cell>
        </row>
        <row r="157">
          <cell r="C157" t="str">
            <v>Waterdown District Children's Centre</v>
          </cell>
          <cell r="D157">
            <v>15</v>
          </cell>
          <cell r="E157">
            <v>163</v>
          </cell>
        </row>
        <row r="158">
          <cell r="C158" t="str">
            <v>Waterdown District School Age - Guy Brown</v>
          </cell>
          <cell r="D158">
            <v>15</v>
          </cell>
          <cell r="E158">
            <v>164</v>
          </cell>
        </row>
        <row r="159">
          <cell r="C159" t="str">
            <v>Waterdown District School Age Program-Mary Hopkins</v>
          </cell>
          <cell r="D159">
            <v>15</v>
          </cell>
          <cell r="E159">
            <v>165</v>
          </cell>
        </row>
        <row r="160">
          <cell r="C160" t="str">
            <v>Way to Learn Daycare</v>
          </cell>
          <cell r="D160">
            <v>4</v>
          </cell>
          <cell r="E160">
            <v>166</v>
          </cell>
        </row>
        <row r="161">
          <cell r="C161" t="str">
            <v>Wesley Child Care Centre</v>
          </cell>
          <cell r="D161">
            <v>2</v>
          </cell>
          <cell r="E161">
            <v>168</v>
          </cell>
        </row>
        <row r="162">
          <cell r="C162" t="str">
            <v>Wesley School Age Program-Beverly Central Site</v>
          </cell>
          <cell r="D162">
            <v>14</v>
          </cell>
          <cell r="E162">
            <v>169</v>
          </cell>
        </row>
        <row r="163">
          <cell r="C163" t="str">
            <v>Wesley School Age Program-Hess Street Site</v>
          </cell>
          <cell r="D163">
            <v>2</v>
          </cell>
          <cell r="E163">
            <v>170</v>
          </cell>
        </row>
        <row r="164">
          <cell r="C164" t="str">
            <v>West Mountain Montessori School</v>
          </cell>
          <cell r="D164">
            <v>8</v>
          </cell>
          <cell r="E164">
            <v>171</v>
          </cell>
        </row>
        <row r="165">
          <cell r="C165" t="str">
            <v>Westdale Children's School</v>
          </cell>
          <cell r="D165">
            <v>1</v>
          </cell>
          <cell r="E165">
            <v>172</v>
          </cell>
        </row>
        <row r="166">
          <cell r="C166" t="str">
            <v>Westdale Co-operative Preschool</v>
          </cell>
          <cell r="D166">
            <v>1</v>
          </cell>
          <cell r="E166">
            <v>173</v>
          </cell>
        </row>
        <row r="167">
          <cell r="C167" t="str">
            <v>Winona Children's Centre</v>
          </cell>
          <cell r="D167">
            <v>11</v>
          </cell>
          <cell r="E167">
            <v>174</v>
          </cell>
        </row>
        <row r="168">
          <cell r="C168" t="str">
            <v>Flamborough Family  YMCA Child Care Centre</v>
          </cell>
          <cell r="D168">
            <v>15</v>
          </cell>
          <cell r="E168">
            <v>31</v>
          </cell>
        </row>
        <row r="169">
          <cell r="C169" t="str">
            <v>Hamilton Downtown YMCA Child Care Centre</v>
          </cell>
          <cell r="D169">
            <v>2</v>
          </cell>
          <cell r="E169">
            <v>38</v>
          </cell>
        </row>
        <row r="170">
          <cell r="C170" t="str">
            <v>Les Chater YMCA Child Care Centre</v>
          </cell>
          <cell r="D170">
            <v>7</v>
          </cell>
          <cell r="E170">
            <v>64</v>
          </cell>
        </row>
        <row r="171">
          <cell r="C171" t="str">
            <v>Mountain YMCA Child Care Centre</v>
          </cell>
          <cell r="D171">
            <v>7</v>
          </cell>
          <cell r="E171">
            <v>83</v>
          </cell>
        </row>
        <row r="172">
          <cell r="C172" t="str">
            <v>Sir William Osler Ymca Child Care Centre</v>
          </cell>
          <cell r="D172">
            <v>13</v>
          </cell>
          <cell r="E172">
            <v>109</v>
          </cell>
        </row>
        <row r="173">
          <cell r="C173" t="str">
            <v>Wellington YMCA Child Care Centre</v>
          </cell>
          <cell r="D173">
            <v>7</v>
          </cell>
          <cell r="E173">
            <v>167</v>
          </cell>
        </row>
        <row r="174">
          <cell r="C174" t="str">
            <v>YMCA  Queen Victoria</v>
          </cell>
          <cell r="D174">
            <v>2</v>
          </cell>
          <cell r="E174">
            <v>176</v>
          </cell>
        </row>
        <row r="175">
          <cell r="C175" t="str">
            <v>YMCA Extended camp (South Gate Presbyterian Church)</v>
          </cell>
          <cell r="D175">
            <v>7</v>
          </cell>
          <cell r="E175">
            <v>178</v>
          </cell>
        </row>
        <row r="176">
          <cell r="C176" t="str">
            <v>YMCA Kindercare &amp; SACC - A.M. Cunningham</v>
          </cell>
          <cell r="D176">
            <v>4</v>
          </cell>
          <cell r="E176">
            <v>179</v>
          </cell>
        </row>
        <row r="177">
          <cell r="C177" t="str">
            <v>YMCA Kindercare &amp; SACC - Billy Green School</v>
          </cell>
          <cell r="D177">
            <v>9</v>
          </cell>
          <cell r="E177">
            <v>180</v>
          </cell>
        </row>
        <row r="178">
          <cell r="C178" t="str">
            <v>YMCA Kindercare &amp; SACC - Janet Lee School</v>
          </cell>
          <cell r="D178">
            <v>9</v>
          </cell>
          <cell r="E178">
            <v>181</v>
          </cell>
        </row>
        <row r="179">
          <cell r="C179" t="str">
            <v>YMCA Kindercare &amp; SACC - Richard Beasley</v>
          </cell>
          <cell r="D179">
            <v>6</v>
          </cell>
          <cell r="E179">
            <v>182</v>
          </cell>
        </row>
        <row r="180">
          <cell r="C180" t="str">
            <v>YMCA Kindercare &amp; School Age- Holbrook</v>
          </cell>
          <cell r="D180">
            <v>8</v>
          </cell>
          <cell r="E180">
            <v>183</v>
          </cell>
        </row>
        <row r="181">
          <cell r="C181" t="str">
            <v>YMCA Kindercare &amp;SACC - Norwood Park School</v>
          </cell>
          <cell r="D181">
            <v>7</v>
          </cell>
          <cell r="E181">
            <v>184</v>
          </cell>
        </row>
        <row r="182">
          <cell r="C182" t="str">
            <v>YMCA School Age Child Care - Allan A. Greenleaf</v>
          </cell>
          <cell r="D182">
            <v>15</v>
          </cell>
          <cell r="E182">
            <v>185</v>
          </cell>
        </row>
        <row r="183">
          <cell r="C183" t="str">
            <v>YMCA School Age Child Care - C.H. Bray School</v>
          </cell>
          <cell r="D183">
            <v>12</v>
          </cell>
          <cell r="E183">
            <v>186</v>
          </cell>
        </row>
        <row r="184">
          <cell r="C184" t="str">
            <v>YMCA School Age Child Care - Cootes Paradise</v>
          </cell>
          <cell r="D184">
            <v>1</v>
          </cell>
          <cell r="E184">
            <v>187</v>
          </cell>
        </row>
        <row r="185">
          <cell r="C185" t="str">
            <v>YMCA School Age Child Care - Earl Kitchener School</v>
          </cell>
          <cell r="D185">
            <v>1</v>
          </cell>
          <cell r="E185">
            <v>188</v>
          </cell>
        </row>
        <row r="186">
          <cell r="C186" t="str">
            <v>YMCA School Age Child Care - Fessenden School</v>
          </cell>
          <cell r="D186">
            <v>12</v>
          </cell>
          <cell r="E186">
            <v>189</v>
          </cell>
        </row>
        <row r="187">
          <cell r="C187" t="str">
            <v>YMCA School Age Child Care - Highview</v>
          </cell>
          <cell r="D187">
            <v>6</v>
          </cell>
          <cell r="E187">
            <v>190</v>
          </cell>
        </row>
        <row r="188">
          <cell r="C188" t="str">
            <v>YMCA School Age Child Care - Pauline Johnson</v>
          </cell>
          <cell r="D188">
            <v>7</v>
          </cell>
          <cell r="E188">
            <v>191</v>
          </cell>
        </row>
        <row r="189">
          <cell r="C189" t="str">
            <v>YMCA School Age Child Care - Ridgemount</v>
          </cell>
          <cell r="D189">
            <v>7</v>
          </cell>
          <cell r="E189">
            <v>192</v>
          </cell>
        </row>
        <row r="190">
          <cell r="C190" t="str">
            <v>YMCA School Age Child Care - Rousseau School</v>
          </cell>
          <cell r="D190">
            <v>12</v>
          </cell>
          <cell r="E190">
            <v>193</v>
          </cell>
        </row>
        <row r="191">
          <cell r="C191" t="str">
            <v>YMCA School Age Child Care - W.H. Ballard</v>
          </cell>
          <cell r="D191">
            <v>4</v>
          </cell>
          <cell r="E191">
            <v>194</v>
          </cell>
        </row>
        <row r="192">
          <cell r="C192" t="str">
            <v>YMCA School Age Child Care - Westwood</v>
          </cell>
          <cell r="D192">
            <v>8</v>
          </cell>
          <cell r="E192">
            <v>195</v>
          </cell>
        </row>
        <row r="193">
          <cell r="C193" t="str">
            <v>YMCA School Age Child Care - Yorkview School</v>
          </cell>
          <cell r="D193">
            <v>13</v>
          </cell>
          <cell r="E193">
            <v>196</v>
          </cell>
        </row>
        <row r="194">
          <cell r="C194" t="str">
            <v>YMCA School Age Child Care- Chedoke</v>
          </cell>
          <cell r="D194">
            <v>8</v>
          </cell>
          <cell r="E194">
            <v>197</v>
          </cell>
        </row>
        <row r="195">
          <cell r="C195" t="str">
            <v>YWCA AM/PM Child Care</v>
          </cell>
          <cell r="D195">
            <v>2</v>
          </cell>
          <cell r="E195">
            <v>198</v>
          </cell>
        </row>
        <row r="196">
          <cell r="C196" t="str">
            <v>YWCA Child Care Centre - Hamilton Downtown</v>
          </cell>
          <cell r="D196">
            <v>2</v>
          </cell>
          <cell r="E196">
            <v>199</v>
          </cell>
        </row>
        <row r="197">
          <cell r="C197" t="str">
            <v>YWCA Hamilton - Green Acres School Age Progam</v>
          </cell>
          <cell r="D197">
            <v>9</v>
          </cell>
          <cell r="E197">
            <v>200</v>
          </cell>
        </row>
        <row r="198">
          <cell r="C198" t="str">
            <v>YWCA Hamilton - Ottawa St Child Care Centre (Memorial)</v>
          </cell>
          <cell r="D198">
            <v>3</v>
          </cell>
          <cell r="E198">
            <v>201</v>
          </cell>
        </row>
        <row r="199">
          <cell r="C199" t="str">
            <v>YWCA Hamilton West Mountain Child Care Centre</v>
          </cell>
          <cell r="D199">
            <v>8</v>
          </cell>
          <cell r="E199">
            <v>202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Wage"/>
      <sheetName val="Funding Submissions"/>
      <sheetName val="Pressure List"/>
      <sheetName val="OCCMS Input"/>
      <sheetName val="Revisions"/>
      <sheetName val="StCrCoop (2)"/>
      <sheetName val="StCrCoop"/>
      <sheetName val="SNRRC"/>
      <sheetName val="BPS"/>
      <sheetName val="Wage Imp"/>
      <sheetName val="PayE"/>
      <sheetName val="R076"/>
      <sheetName val="OCCM budget"/>
      <sheetName val="PS to OCCMS"/>
      <sheetName val="Niwasa WI"/>
      <sheetName val="check June 2011"/>
    </sheetNames>
    <sheetDataSet>
      <sheetData sheetId="0"/>
      <sheetData sheetId="1">
        <row r="3">
          <cell r="B3" t="str">
            <v>Vendor</v>
          </cell>
          <cell r="C3" t="str">
            <v>Status</v>
          </cell>
          <cell r="D3" t="str">
            <v>Calculated Date</v>
          </cell>
          <cell r="E3" t="str">
            <v>Contact</v>
          </cell>
          <cell r="F3" t="str">
            <v>Address</v>
          </cell>
          <cell r="G3" t="str">
            <v>Mths Open</v>
          </cell>
          <cell r="H3" t="str">
            <v>Infants</v>
          </cell>
          <cell r="I3" t="str">
            <v>Toddler</v>
          </cell>
          <cell r="J3" t="str">
            <v>Pre School</v>
          </cell>
          <cell r="K3" t="str">
            <v>JK</v>
          </cell>
          <cell r="L3" t="str">
            <v>Kinder garten</v>
          </cell>
          <cell r="M3" t="str">
            <v>Kinder garten B&amp;A</v>
          </cell>
          <cell r="N3" t="str">
            <v>School Age</v>
          </cell>
          <cell r="O3" t="str">
            <v>School Age Alt</v>
          </cell>
          <cell r="P3" t="str">
            <v>Staff 0-5</v>
          </cell>
          <cell r="Q3" t="str">
            <v>Staff 6-12</v>
          </cell>
          <cell r="R3" t="str">
            <v>Supvrs</v>
          </cell>
          <cell r="S3" t="str">
            <v>PHDC</v>
          </cell>
          <cell r="T3" t="str">
            <v>Non-Prog Staff</v>
          </cell>
          <cell r="U3" t="str">
            <v>Total Staff</v>
          </cell>
          <cell r="V3" t="str">
            <v>Check total</v>
          </cell>
          <cell r="W3" t="str">
            <v>Total Program Staff (WI)</v>
          </cell>
          <cell r="X3" t="str">
            <v>DOG</v>
          </cell>
          <cell r="Y3" t="str">
            <v>WEG</v>
          </cell>
          <cell r="Z3" t="str">
            <v>PEG</v>
          </cell>
          <cell r="AA3" t="str">
            <v>BPS</v>
          </cell>
          <cell r="AB3" t="str">
            <v>2011 Wage Subsidy Total</v>
          </cell>
          <cell r="AC3" t="str">
            <v>2010 Total Funding Agreement</v>
          </cell>
          <cell r="AD3" t="str">
            <v>2011 Wage Subsidy Total</v>
          </cell>
          <cell r="AE3" t="str">
            <v>2010 Total Funding Agreement</v>
          </cell>
        </row>
        <row r="4">
          <cell r="B4" t="str">
            <v>0000000557</v>
          </cell>
          <cell r="C4" t="str">
            <v>Final</v>
          </cell>
          <cell r="D4">
            <v>40589</v>
          </cell>
          <cell r="E4" t="str">
            <v>Karen Norman</v>
          </cell>
          <cell r="F4" t="str">
            <v>339 Wilson St E, Ancaster, ON L9G 2C1</v>
          </cell>
          <cell r="G4">
            <v>12</v>
          </cell>
          <cell r="H4">
            <v>6</v>
          </cell>
          <cell r="I4">
            <v>25</v>
          </cell>
          <cell r="J4">
            <v>40</v>
          </cell>
          <cell r="K4">
            <v>0</v>
          </cell>
          <cell r="L4">
            <v>0</v>
          </cell>
          <cell r="M4">
            <v>0</v>
          </cell>
          <cell r="N4">
            <v>15</v>
          </cell>
          <cell r="O4">
            <v>15</v>
          </cell>
          <cell r="P4">
            <v>13.55</v>
          </cell>
          <cell r="Q4">
            <v>0.9</v>
          </cell>
          <cell r="R4">
            <v>2</v>
          </cell>
          <cell r="S4">
            <v>0</v>
          </cell>
          <cell r="T4">
            <v>0.38</v>
          </cell>
          <cell r="U4">
            <v>16.829999999999998</v>
          </cell>
          <cell r="V4" t="str">
            <v>ok</v>
          </cell>
          <cell r="W4">
            <v>16.45</v>
          </cell>
          <cell r="X4">
            <v>86235.55</v>
          </cell>
          <cell r="Y4">
            <v>43253.1</v>
          </cell>
          <cell r="Z4">
            <v>0</v>
          </cell>
          <cell r="AA4">
            <v>0</v>
          </cell>
          <cell r="AB4">
            <v>129488.65</v>
          </cell>
          <cell r="AC4">
            <v>142322.20000000001</v>
          </cell>
          <cell r="AD4">
            <v>129488.65</v>
          </cell>
          <cell r="AE4">
            <v>142322.20000000001</v>
          </cell>
        </row>
        <row r="5">
          <cell r="B5" t="str">
            <v>0000000559</v>
          </cell>
          <cell r="C5" t="str">
            <v>Final</v>
          </cell>
          <cell r="D5">
            <v>40589</v>
          </cell>
          <cell r="E5" t="str">
            <v>Sheri Mainprize</v>
          </cell>
          <cell r="F5" t="str">
            <v>20 Gilbert Ave, Ancaster L9G 1R4</v>
          </cell>
          <cell r="G5">
            <v>10</v>
          </cell>
          <cell r="H5">
            <v>0</v>
          </cell>
          <cell r="I5">
            <v>10</v>
          </cell>
          <cell r="J5">
            <v>16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0.21</v>
          </cell>
          <cell r="Q5">
            <v>0</v>
          </cell>
          <cell r="R5">
            <v>0.21</v>
          </cell>
          <cell r="S5">
            <v>0</v>
          </cell>
          <cell r="T5">
            <v>0</v>
          </cell>
          <cell r="U5">
            <v>0.42</v>
          </cell>
          <cell r="V5" t="str">
            <v>ok</v>
          </cell>
          <cell r="W5">
            <v>0.42</v>
          </cell>
          <cell r="X5">
            <v>5803.2</v>
          </cell>
          <cell r="Y5">
            <v>1079.4000000000001</v>
          </cell>
          <cell r="Z5">
            <v>0</v>
          </cell>
          <cell r="AA5">
            <v>1625</v>
          </cell>
          <cell r="AB5">
            <v>8507.6</v>
          </cell>
          <cell r="AC5">
            <v>9801.119999999999</v>
          </cell>
          <cell r="AD5">
            <v>0</v>
          </cell>
          <cell r="AE5">
            <v>1545886</v>
          </cell>
        </row>
        <row r="6">
          <cell r="B6" t="str">
            <v>0000027419</v>
          </cell>
          <cell r="C6" t="str">
            <v>Final</v>
          </cell>
          <cell r="D6">
            <v>40588</v>
          </cell>
          <cell r="E6" t="str">
            <v>Andrea Veeneman</v>
          </cell>
          <cell r="F6" t="str">
            <v>1496 Centre Rd, Carlisle, ON L0R 1H0</v>
          </cell>
          <cell r="G6">
            <v>10</v>
          </cell>
          <cell r="H6">
            <v>0</v>
          </cell>
          <cell r="I6">
            <v>0</v>
          </cell>
          <cell r="J6">
            <v>16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0.63</v>
          </cell>
          <cell r="Q6">
            <v>0</v>
          </cell>
          <cell r="R6">
            <v>0.42</v>
          </cell>
          <cell r="S6">
            <v>0</v>
          </cell>
          <cell r="T6">
            <v>0</v>
          </cell>
          <cell r="U6">
            <v>1.05</v>
          </cell>
          <cell r="V6" t="str">
            <v>ok</v>
          </cell>
          <cell r="W6">
            <v>1.05</v>
          </cell>
          <cell r="X6">
            <v>5803.2</v>
          </cell>
          <cell r="Y6">
            <v>2698.5</v>
          </cell>
          <cell r="Z6">
            <v>0</v>
          </cell>
          <cell r="AA6">
            <v>1526</v>
          </cell>
          <cell r="AB6">
            <v>10027.700000000001</v>
          </cell>
          <cell r="AC6">
            <v>11063.36</v>
          </cell>
          <cell r="AD6">
            <v>8507.6</v>
          </cell>
          <cell r="AE6">
            <v>9801.119999999999</v>
          </cell>
        </row>
        <row r="7">
          <cell r="B7" t="str">
            <v>0000000829</v>
          </cell>
          <cell r="C7" t="str">
            <v>Final</v>
          </cell>
          <cell r="D7">
            <v>40589</v>
          </cell>
          <cell r="E7" t="str">
            <v>Shelley Scott</v>
          </cell>
          <cell r="F7" t="str">
            <v>306 Parkside Dr, PO Box 330, Waterdown, L0R 2H0</v>
          </cell>
          <cell r="G7">
            <v>10</v>
          </cell>
          <cell r="H7">
            <v>0</v>
          </cell>
          <cell r="I7">
            <v>0</v>
          </cell>
          <cell r="J7">
            <v>32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0.63</v>
          </cell>
          <cell r="Q7">
            <v>0</v>
          </cell>
          <cell r="R7">
            <v>0.63</v>
          </cell>
          <cell r="S7">
            <v>0</v>
          </cell>
          <cell r="T7">
            <v>0</v>
          </cell>
          <cell r="U7">
            <v>1.26</v>
          </cell>
          <cell r="V7" t="str">
            <v>ok</v>
          </cell>
          <cell r="W7">
            <v>1.26</v>
          </cell>
          <cell r="X7">
            <v>11606.4</v>
          </cell>
          <cell r="Y7">
            <v>3238.2</v>
          </cell>
          <cell r="Z7">
            <v>0</v>
          </cell>
          <cell r="AA7">
            <v>3701</v>
          </cell>
          <cell r="AB7">
            <v>18545.599999999999</v>
          </cell>
          <cell r="AC7">
            <v>21296.48</v>
          </cell>
          <cell r="AD7">
            <v>10027.700000000001</v>
          </cell>
          <cell r="AE7">
            <v>11063.36</v>
          </cell>
        </row>
        <row r="8">
          <cell r="B8" t="str">
            <v>0000074859</v>
          </cell>
          <cell r="C8" t="str">
            <v>Final</v>
          </cell>
          <cell r="D8">
            <v>40589</v>
          </cell>
          <cell r="E8" t="str">
            <v>Angela Sarnelli</v>
          </cell>
          <cell r="F8" t="str">
            <v>2605 Hwy 56, Binbrook, ON L0R 1C0</v>
          </cell>
          <cell r="G8">
            <v>12</v>
          </cell>
          <cell r="H8">
            <v>0</v>
          </cell>
          <cell r="I8">
            <v>10</v>
          </cell>
          <cell r="J8">
            <v>32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5.75</v>
          </cell>
          <cell r="Q8">
            <v>0</v>
          </cell>
          <cell r="R8">
            <v>1</v>
          </cell>
          <cell r="S8">
            <v>0</v>
          </cell>
          <cell r="T8">
            <v>0.25</v>
          </cell>
          <cell r="U8">
            <v>7</v>
          </cell>
          <cell r="V8" t="str">
            <v>ok</v>
          </cell>
          <cell r="W8">
            <v>6.75</v>
          </cell>
          <cell r="X8">
            <v>41783.040000000001</v>
          </cell>
          <cell r="Y8">
            <v>17990</v>
          </cell>
          <cell r="Z8">
            <v>0</v>
          </cell>
          <cell r="AA8">
            <v>0</v>
          </cell>
          <cell r="AB8">
            <v>59773.04</v>
          </cell>
          <cell r="AC8">
            <v>83394.460000000006</v>
          </cell>
          <cell r="AD8">
            <v>18545.599999999999</v>
          </cell>
          <cell r="AE8">
            <v>21296.48</v>
          </cell>
        </row>
        <row r="9">
          <cell r="B9" t="str">
            <v>0000001246</v>
          </cell>
          <cell r="C9" t="str">
            <v>Final</v>
          </cell>
          <cell r="D9">
            <v>40590</v>
          </cell>
          <cell r="E9" t="str">
            <v>Laura Martindale</v>
          </cell>
          <cell r="F9" t="str">
            <v>101 Catharine St S, Hamilton, ON L8n 2J5</v>
          </cell>
          <cell r="G9">
            <v>12</v>
          </cell>
          <cell r="H9">
            <v>20</v>
          </cell>
          <cell r="I9">
            <v>15</v>
          </cell>
          <cell r="J9">
            <v>32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15.66</v>
          </cell>
          <cell r="Q9">
            <v>0</v>
          </cell>
          <cell r="R9">
            <v>1</v>
          </cell>
          <cell r="S9">
            <v>0</v>
          </cell>
          <cell r="T9">
            <v>3</v>
          </cell>
          <cell r="U9">
            <v>19.66</v>
          </cell>
          <cell r="V9" t="str">
            <v>ok</v>
          </cell>
          <cell r="W9">
            <v>16.66</v>
          </cell>
          <cell r="X9">
            <v>90529.919999999998</v>
          </cell>
          <cell r="Y9">
            <v>50526.2</v>
          </cell>
          <cell r="Z9">
            <v>0</v>
          </cell>
          <cell r="AA9">
            <v>0</v>
          </cell>
          <cell r="AB9">
            <v>141056.12</v>
          </cell>
          <cell r="AC9">
            <v>146102.1</v>
          </cell>
          <cell r="AD9">
            <v>59773.04</v>
          </cell>
          <cell r="AE9">
            <v>83394.460000000006</v>
          </cell>
        </row>
        <row r="10">
          <cell r="B10" t="str">
            <v>0000078597</v>
          </cell>
          <cell r="C10" t="str">
            <v>Final</v>
          </cell>
          <cell r="D10">
            <v>40590</v>
          </cell>
          <cell r="E10" t="str">
            <v>Merridith Evans</v>
          </cell>
          <cell r="F10" t="str">
            <v>2180 Itabashi Way, Burlington, ON L7M 5A5</v>
          </cell>
          <cell r="G10">
            <v>12</v>
          </cell>
          <cell r="H10">
            <v>12</v>
          </cell>
          <cell r="I10">
            <v>28</v>
          </cell>
          <cell r="J10">
            <v>46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18</v>
          </cell>
          <cell r="Q10">
            <v>0</v>
          </cell>
          <cell r="R10">
            <v>1.5</v>
          </cell>
          <cell r="S10">
            <v>0</v>
          </cell>
          <cell r="T10">
            <v>3</v>
          </cell>
          <cell r="U10">
            <v>22.5</v>
          </cell>
          <cell r="V10" t="str">
            <v>ok</v>
          </cell>
          <cell r="W10">
            <v>19.5</v>
          </cell>
          <cell r="X10">
            <v>104109.4</v>
          </cell>
          <cell r="Y10">
            <v>57825</v>
          </cell>
          <cell r="Z10">
            <v>0</v>
          </cell>
          <cell r="AA10">
            <v>0</v>
          </cell>
          <cell r="AB10">
            <v>161934.39999999999</v>
          </cell>
          <cell r="AC10">
            <v>195487.66</v>
          </cell>
          <cell r="AD10">
            <v>141056.12</v>
          </cell>
          <cell r="AE10">
            <v>146102.1</v>
          </cell>
        </row>
        <row r="11">
          <cell r="B11" t="str">
            <v>0000069834</v>
          </cell>
          <cell r="C11" t="str">
            <v>Final</v>
          </cell>
          <cell r="D11">
            <v>40589</v>
          </cell>
          <cell r="E11" t="str">
            <v>Lorraine Bailey</v>
          </cell>
          <cell r="F11" t="str">
            <v>162 Delaware Ave, Hamilton ON L8M 1V6</v>
          </cell>
          <cell r="G11">
            <v>12</v>
          </cell>
          <cell r="H11">
            <v>0</v>
          </cell>
          <cell r="I11">
            <v>10</v>
          </cell>
          <cell r="J11">
            <v>14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4</v>
          </cell>
          <cell r="Q11">
            <v>0</v>
          </cell>
          <cell r="R11">
            <v>0</v>
          </cell>
          <cell r="S11">
            <v>0</v>
          </cell>
          <cell r="T11">
            <v>0.75</v>
          </cell>
          <cell r="U11">
            <v>4.75</v>
          </cell>
          <cell r="V11" t="str">
            <v>ok</v>
          </cell>
          <cell r="W11">
            <v>4</v>
          </cell>
          <cell r="X11">
            <v>26114.400000000001</v>
          </cell>
          <cell r="Y11">
            <v>12207.5</v>
          </cell>
          <cell r="Z11">
            <v>0</v>
          </cell>
          <cell r="AA11">
            <v>0</v>
          </cell>
          <cell r="AB11">
            <v>38321.9</v>
          </cell>
          <cell r="AC11">
            <v>68779.33</v>
          </cell>
          <cell r="AD11">
            <v>161934.39999999999</v>
          </cell>
          <cell r="AE11">
            <v>195487.66</v>
          </cell>
        </row>
        <row r="12">
          <cell r="B12" t="str">
            <v>0000002881</v>
          </cell>
          <cell r="C12" t="str">
            <v>Final</v>
          </cell>
          <cell r="D12">
            <v>40591</v>
          </cell>
          <cell r="E12" t="str">
            <v>Cindy Suffoletta</v>
          </cell>
          <cell r="F12" t="str">
            <v>1284 Main St E, Hamilton ON L8K 1B2</v>
          </cell>
          <cell r="G12">
            <v>10</v>
          </cell>
          <cell r="H12">
            <v>0</v>
          </cell>
          <cell r="I12">
            <v>0</v>
          </cell>
          <cell r="J12">
            <v>16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0.63</v>
          </cell>
          <cell r="S12">
            <v>0</v>
          </cell>
          <cell r="T12">
            <v>0</v>
          </cell>
          <cell r="U12">
            <v>0.63</v>
          </cell>
          <cell r="V12" t="str">
            <v>ok</v>
          </cell>
          <cell r="W12">
            <v>0.63</v>
          </cell>
          <cell r="X12">
            <v>5803.2</v>
          </cell>
          <cell r="Y12">
            <v>1619.1</v>
          </cell>
          <cell r="Z12">
            <v>0</v>
          </cell>
          <cell r="AA12">
            <v>1197</v>
          </cell>
          <cell r="AB12">
            <v>8619.2999999999993</v>
          </cell>
          <cell r="AC12">
            <v>9961.2099999999991</v>
          </cell>
          <cell r="AD12">
            <v>33927.599999999999</v>
          </cell>
          <cell r="AE12">
            <v>0</v>
          </cell>
        </row>
        <row r="13">
          <cell r="B13" t="str">
            <v>0000036066</v>
          </cell>
          <cell r="C13" t="str">
            <v>Final</v>
          </cell>
          <cell r="D13">
            <v>40590</v>
          </cell>
          <cell r="E13" t="str">
            <v>Tony Evans</v>
          </cell>
          <cell r="F13" t="str">
            <v>14 Kemp Drive, Dundas, ON L9H 2A7</v>
          </cell>
          <cell r="G13">
            <v>10</v>
          </cell>
          <cell r="H13">
            <v>0</v>
          </cell>
          <cell r="I13">
            <v>0</v>
          </cell>
          <cell r="J13">
            <v>72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6.24</v>
          </cell>
          <cell r="Q13">
            <v>0</v>
          </cell>
          <cell r="R13">
            <v>1</v>
          </cell>
          <cell r="S13">
            <v>0</v>
          </cell>
          <cell r="T13">
            <v>0.63</v>
          </cell>
          <cell r="U13">
            <v>7.87</v>
          </cell>
          <cell r="V13" t="str">
            <v>ok</v>
          </cell>
          <cell r="W13">
            <v>7.24</v>
          </cell>
          <cell r="X13">
            <v>52228.800000000003</v>
          </cell>
          <cell r="Y13">
            <v>20225.900000000001</v>
          </cell>
          <cell r="Z13">
            <v>0</v>
          </cell>
          <cell r="AA13">
            <v>0</v>
          </cell>
          <cell r="AB13">
            <v>72454.700000000012</v>
          </cell>
          <cell r="AC13">
            <v>59081.35</v>
          </cell>
          <cell r="AD13">
            <v>0</v>
          </cell>
          <cell r="AE13">
            <v>122372</v>
          </cell>
        </row>
        <row r="14">
          <cell r="B14" t="str">
            <v>0000053764</v>
          </cell>
          <cell r="C14" t="str">
            <v>Final</v>
          </cell>
          <cell r="D14">
            <v>40592</v>
          </cell>
          <cell r="E14" t="str">
            <v>Tammy Leach</v>
          </cell>
          <cell r="F14" t="str">
            <v>268 Barton St Unit 4 Stoney Creek, ON L8E 4V4</v>
          </cell>
          <cell r="G14">
            <v>12</v>
          </cell>
          <cell r="H14">
            <v>0</v>
          </cell>
          <cell r="I14">
            <v>0</v>
          </cell>
          <cell r="J14">
            <v>16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 t="str">
            <v>ok</v>
          </cell>
          <cell r="W14">
            <v>1</v>
          </cell>
          <cell r="X14">
            <v>6963.84</v>
          </cell>
          <cell r="Y14">
            <v>2570</v>
          </cell>
          <cell r="Z14">
            <v>0</v>
          </cell>
          <cell r="AA14">
            <v>0</v>
          </cell>
          <cell r="AB14">
            <v>9533.84</v>
          </cell>
          <cell r="AC14">
            <v>3309.95</v>
          </cell>
          <cell r="AD14">
            <v>38321.9</v>
          </cell>
          <cell r="AE14">
            <v>68779.33</v>
          </cell>
        </row>
        <row r="15">
          <cell r="B15" t="str">
            <v>0000002301</v>
          </cell>
          <cell r="C15" t="str">
            <v>Final</v>
          </cell>
          <cell r="D15">
            <v>40590</v>
          </cell>
          <cell r="E15" t="str">
            <v>Ronalie Lopez</v>
          </cell>
          <cell r="F15" t="str">
            <v>1062 Golf Club Rd, Box 67, Binbrook ON L0R 1C0</v>
          </cell>
          <cell r="G15">
            <v>10</v>
          </cell>
          <cell r="H15">
            <v>0</v>
          </cell>
          <cell r="I15">
            <v>16</v>
          </cell>
          <cell r="J15">
            <v>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0.63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0.63</v>
          </cell>
          <cell r="V15" t="str">
            <v>ok</v>
          </cell>
          <cell r="W15">
            <v>0.63</v>
          </cell>
          <cell r="X15">
            <v>4352.3999999999996</v>
          </cell>
          <cell r="Y15">
            <v>1619.1</v>
          </cell>
          <cell r="Z15">
            <v>0</v>
          </cell>
          <cell r="AA15">
            <v>1380</v>
          </cell>
          <cell r="AB15">
            <v>7351.5</v>
          </cell>
          <cell r="AC15">
            <v>10140.58</v>
          </cell>
          <cell r="AD15">
            <v>8619.2999999999993</v>
          </cell>
          <cell r="AE15">
            <v>9961.2099999999991</v>
          </cell>
        </row>
        <row r="16">
          <cell r="B16" t="str">
            <v>0000002345</v>
          </cell>
          <cell r="C16" t="str">
            <v>Final</v>
          </cell>
          <cell r="D16">
            <v>40589</v>
          </cell>
          <cell r="E16" t="str">
            <v>Janine Beume</v>
          </cell>
          <cell r="F16" t="str">
            <v>139 Rebecca St, Hamilton, ON L8R 1B9</v>
          </cell>
          <cell r="G16">
            <v>12</v>
          </cell>
          <cell r="H16">
            <v>30</v>
          </cell>
          <cell r="I16">
            <v>40</v>
          </cell>
          <cell r="J16">
            <v>72</v>
          </cell>
          <cell r="K16">
            <v>48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34</v>
          </cell>
          <cell r="Q16">
            <v>0</v>
          </cell>
          <cell r="R16">
            <v>2</v>
          </cell>
          <cell r="S16">
            <v>0</v>
          </cell>
          <cell r="T16">
            <v>3</v>
          </cell>
          <cell r="U16">
            <v>39</v>
          </cell>
          <cell r="V16" t="str">
            <v>ok</v>
          </cell>
          <cell r="W16">
            <v>36</v>
          </cell>
          <cell r="X16">
            <v>214486.27</v>
          </cell>
          <cell r="Y16">
            <v>100230</v>
          </cell>
          <cell r="Z16">
            <v>0</v>
          </cell>
          <cell r="AA16">
            <v>0</v>
          </cell>
          <cell r="AB16">
            <v>314716.27</v>
          </cell>
          <cell r="AC16">
            <v>378998.51</v>
          </cell>
          <cell r="AD16">
            <v>72454.700000000012</v>
          </cell>
          <cell r="AE16">
            <v>59081.35</v>
          </cell>
        </row>
        <row r="17">
          <cell r="B17" t="str">
            <v>0000002462</v>
          </cell>
          <cell r="C17" t="str">
            <v>Final</v>
          </cell>
          <cell r="D17">
            <v>40591</v>
          </cell>
          <cell r="E17" t="str">
            <v>Susan Spina</v>
          </cell>
          <cell r="F17" t="str">
            <v>20 Gailmont Dr, Hamilton, ON L8K 4B3</v>
          </cell>
          <cell r="G17">
            <v>12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57</v>
          </cell>
          <cell r="T17">
            <v>2.25</v>
          </cell>
          <cell r="U17">
            <v>60.25</v>
          </cell>
          <cell r="V17" t="str">
            <v>ok</v>
          </cell>
          <cell r="W17">
            <v>58</v>
          </cell>
          <cell r="X17">
            <v>0</v>
          </cell>
          <cell r="Y17">
            <v>8352.5</v>
          </cell>
          <cell r="Z17">
            <v>98959.07</v>
          </cell>
          <cell r="AA17">
            <v>0</v>
          </cell>
          <cell r="AB17">
            <v>107311.57</v>
          </cell>
          <cell r="AC17">
            <v>170644.66</v>
          </cell>
          <cell r="AD17">
            <v>9533.84</v>
          </cell>
          <cell r="AE17">
            <v>3309.95</v>
          </cell>
        </row>
        <row r="18">
          <cell r="B18" t="str">
            <v>0000002470</v>
          </cell>
          <cell r="C18" t="str">
            <v>Final</v>
          </cell>
          <cell r="D18">
            <v>40589</v>
          </cell>
          <cell r="E18" t="str">
            <v>Rev Donald Ralph</v>
          </cell>
          <cell r="F18" t="str">
            <v>PO Box 3203 Stn C, Hamilton ON L8H 7K6</v>
          </cell>
          <cell r="G18">
            <v>12</v>
          </cell>
          <cell r="H18">
            <v>0</v>
          </cell>
          <cell r="I18">
            <v>10</v>
          </cell>
          <cell r="J18">
            <v>32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6</v>
          </cell>
          <cell r="Q18">
            <v>0</v>
          </cell>
          <cell r="R18">
            <v>1</v>
          </cell>
          <cell r="S18">
            <v>0</v>
          </cell>
          <cell r="T18">
            <v>1.75</v>
          </cell>
          <cell r="U18">
            <v>8.75</v>
          </cell>
          <cell r="V18" t="str">
            <v>ok</v>
          </cell>
          <cell r="W18">
            <v>7</v>
          </cell>
          <cell r="X18">
            <v>41783.040000000001</v>
          </cell>
          <cell r="Y18">
            <v>22487.5</v>
          </cell>
          <cell r="Z18">
            <v>0</v>
          </cell>
          <cell r="AA18">
            <v>13203</v>
          </cell>
          <cell r="AB18">
            <v>77473.540000000008</v>
          </cell>
          <cell r="AC18">
            <v>91173.77</v>
          </cell>
          <cell r="AD18">
            <v>7351.5</v>
          </cell>
          <cell r="AE18">
            <v>10140.58</v>
          </cell>
        </row>
        <row r="19">
          <cell r="B19" t="str">
            <v>0000002670</v>
          </cell>
          <cell r="C19" t="str">
            <v>Final</v>
          </cell>
          <cell r="D19">
            <v>40589</v>
          </cell>
          <cell r="E19" t="str">
            <v>Gayle Parkinson</v>
          </cell>
          <cell r="F19" t="str">
            <v>22 Leeming St, Hamilton ON L8L 5T3</v>
          </cell>
          <cell r="G19">
            <v>10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2.1</v>
          </cell>
          <cell r="Q19">
            <v>0</v>
          </cell>
          <cell r="R19">
            <v>1</v>
          </cell>
          <cell r="S19">
            <v>0</v>
          </cell>
          <cell r="T19">
            <v>0.5</v>
          </cell>
          <cell r="U19">
            <v>3.6</v>
          </cell>
          <cell r="V19" t="str">
            <v>ok</v>
          </cell>
          <cell r="W19">
            <v>3.1</v>
          </cell>
          <cell r="X19">
            <v>0</v>
          </cell>
          <cell r="Y19">
            <v>9252</v>
          </cell>
          <cell r="Z19">
            <v>0</v>
          </cell>
          <cell r="AA19">
            <v>6346</v>
          </cell>
          <cell r="AB19">
            <v>15598</v>
          </cell>
          <cell r="AC19">
            <v>22636.240000000002</v>
          </cell>
          <cell r="AD19">
            <v>314716.27</v>
          </cell>
          <cell r="AE19">
            <v>378998.51</v>
          </cell>
        </row>
        <row r="20">
          <cell r="B20" t="str">
            <v>0000002703</v>
          </cell>
          <cell r="C20" t="str">
            <v>Final</v>
          </cell>
          <cell r="D20">
            <v>40554</v>
          </cell>
          <cell r="E20" t="str">
            <v>Carrie Horn</v>
          </cell>
          <cell r="F20" t="str">
            <v>Sanford OEYC 735 King St E, Hamilton L9M 1A1</v>
          </cell>
          <cell r="G20">
            <v>12</v>
          </cell>
          <cell r="H20">
            <v>0</v>
          </cell>
          <cell r="I20">
            <v>16</v>
          </cell>
          <cell r="J20">
            <v>44</v>
          </cell>
          <cell r="K20">
            <v>24</v>
          </cell>
          <cell r="L20">
            <v>0</v>
          </cell>
          <cell r="M20">
            <v>0</v>
          </cell>
          <cell r="N20">
            <v>20</v>
          </cell>
          <cell r="O20">
            <v>20</v>
          </cell>
          <cell r="P20">
            <v>9.75</v>
          </cell>
          <cell r="Q20">
            <v>1</v>
          </cell>
          <cell r="R20">
            <v>2</v>
          </cell>
          <cell r="S20">
            <v>0</v>
          </cell>
          <cell r="T20">
            <v>0.75</v>
          </cell>
          <cell r="U20">
            <v>13.5</v>
          </cell>
          <cell r="V20" t="str">
            <v>ok</v>
          </cell>
          <cell r="W20">
            <v>12.75</v>
          </cell>
          <cell r="X20">
            <v>66388.61</v>
          </cell>
          <cell r="Y20">
            <v>34695</v>
          </cell>
          <cell r="Z20">
            <v>0</v>
          </cell>
          <cell r="AA20">
            <v>0</v>
          </cell>
          <cell r="AB20">
            <v>101083.61</v>
          </cell>
          <cell r="AC20">
            <v>93106.79</v>
          </cell>
          <cell r="AD20">
            <v>107311.57</v>
          </cell>
          <cell r="AE20">
            <v>170644.66</v>
          </cell>
        </row>
        <row r="21">
          <cell r="B21" t="str">
            <v>0000002727</v>
          </cell>
          <cell r="C21" t="str">
            <v>Final</v>
          </cell>
          <cell r="D21">
            <v>40589</v>
          </cell>
          <cell r="E21" t="str">
            <v>Karen McMaster</v>
          </cell>
          <cell r="F21" t="str">
            <v>10 George St, Hamilton ON L8P 1C8</v>
          </cell>
          <cell r="G21">
            <v>12</v>
          </cell>
          <cell r="H21">
            <v>0</v>
          </cell>
          <cell r="I21">
            <v>10</v>
          </cell>
          <cell r="J21">
            <v>32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6</v>
          </cell>
          <cell r="Q21">
            <v>0</v>
          </cell>
          <cell r="R21">
            <v>1</v>
          </cell>
          <cell r="S21">
            <v>0</v>
          </cell>
          <cell r="T21">
            <v>1</v>
          </cell>
          <cell r="U21">
            <v>8</v>
          </cell>
          <cell r="V21" t="str">
            <v>ok</v>
          </cell>
          <cell r="W21">
            <v>7</v>
          </cell>
          <cell r="X21">
            <v>41783.040000000001</v>
          </cell>
          <cell r="Y21">
            <v>20560</v>
          </cell>
          <cell r="Z21">
            <v>0</v>
          </cell>
          <cell r="AA21">
            <v>17001</v>
          </cell>
          <cell r="AB21">
            <v>79344.040000000008</v>
          </cell>
          <cell r="AC21">
            <v>94165.510000000009</v>
          </cell>
          <cell r="AD21">
            <v>77473.540000000008</v>
          </cell>
          <cell r="AE21">
            <v>91173.77</v>
          </cell>
        </row>
        <row r="22">
          <cell r="B22" t="str">
            <v>0000002770</v>
          </cell>
          <cell r="C22" t="str">
            <v>Final</v>
          </cell>
          <cell r="D22">
            <v>40596</v>
          </cell>
          <cell r="E22" t="str">
            <v>Deborah Myers</v>
          </cell>
          <cell r="F22" t="str">
            <v>33 Cromwell Cres, Hamilton, ON L8G 2E9</v>
          </cell>
          <cell r="G22">
            <v>12</v>
          </cell>
          <cell r="H22">
            <v>20</v>
          </cell>
          <cell r="I22">
            <v>40</v>
          </cell>
          <cell r="J22">
            <v>288</v>
          </cell>
          <cell r="K22">
            <v>508</v>
          </cell>
          <cell r="L22">
            <v>20</v>
          </cell>
          <cell r="M22">
            <v>72</v>
          </cell>
          <cell r="N22">
            <v>1036</v>
          </cell>
          <cell r="O22">
            <v>352</v>
          </cell>
          <cell r="P22">
            <v>79.91</v>
          </cell>
          <cell r="Q22">
            <v>45.99</v>
          </cell>
          <cell r="R22">
            <v>13.92</v>
          </cell>
          <cell r="S22">
            <v>0</v>
          </cell>
          <cell r="T22">
            <v>10.75</v>
          </cell>
          <cell r="U22">
            <v>150.57</v>
          </cell>
          <cell r="V22" t="str">
            <v>ok</v>
          </cell>
          <cell r="W22">
            <v>139.82</v>
          </cell>
          <cell r="X22">
            <v>805542.19000000006</v>
          </cell>
          <cell r="Y22">
            <v>415234.89999999997</v>
          </cell>
          <cell r="Z22">
            <v>0</v>
          </cell>
          <cell r="AA22">
            <v>61283</v>
          </cell>
          <cell r="AB22">
            <v>1282060.0900000001</v>
          </cell>
          <cell r="AC22">
            <v>1404616.6099999999</v>
          </cell>
          <cell r="AD22">
            <v>15598</v>
          </cell>
          <cell r="AE22">
            <v>22636.240000000002</v>
          </cell>
        </row>
        <row r="23">
          <cell r="B23" t="str">
            <v>0000002784</v>
          </cell>
          <cell r="C23" t="str">
            <v>Final</v>
          </cell>
          <cell r="D23">
            <v>40554</v>
          </cell>
          <cell r="E23" t="str">
            <v>Paula Martell</v>
          </cell>
          <cell r="F23" t="str">
            <v>47 Ottawa St S, Hamilton ON L8K 2C9</v>
          </cell>
          <cell r="G23">
            <v>12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>ok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2279</v>
          </cell>
          <cell r="AB23">
            <v>2279</v>
          </cell>
          <cell r="AC23">
            <v>16820.879999999997</v>
          </cell>
          <cell r="AD23">
            <v>101083.61</v>
          </cell>
          <cell r="AE23">
            <v>93106.79</v>
          </cell>
        </row>
        <row r="24">
          <cell r="B24" t="str">
            <v>0000002847</v>
          </cell>
          <cell r="C24" t="str">
            <v>Final</v>
          </cell>
          <cell r="D24">
            <v>40554</v>
          </cell>
          <cell r="E24" t="str">
            <v>Karen Tabone</v>
          </cell>
          <cell r="F24" t="str">
            <v>360 Isaac Brock Dr, Stoney Creek ON L8J 2R2</v>
          </cell>
          <cell r="G24">
            <v>12</v>
          </cell>
          <cell r="H24">
            <v>0</v>
          </cell>
          <cell r="I24">
            <v>10</v>
          </cell>
          <cell r="J24">
            <v>32</v>
          </cell>
          <cell r="K24">
            <v>24</v>
          </cell>
          <cell r="L24">
            <v>0</v>
          </cell>
          <cell r="M24">
            <v>0</v>
          </cell>
          <cell r="N24">
            <v>37</v>
          </cell>
          <cell r="O24">
            <v>37</v>
          </cell>
          <cell r="P24">
            <v>6.38</v>
          </cell>
          <cell r="Q24">
            <v>1.0900000000000001</v>
          </cell>
          <cell r="R24">
            <v>1.92</v>
          </cell>
          <cell r="S24">
            <v>0</v>
          </cell>
          <cell r="T24">
            <v>1.25</v>
          </cell>
          <cell r="U24">
            <v>10.64</v>
          </cell>
          <cell r="V24" t="str">
            <v>ok</v>
          </cell>
          <cell r="W24">
            <v>9.39</v>
          </cell>
          <cell r="X24">
            <v>52518.96</v>
          </cell>
          <cell r="Y24">
            <v>27344.799999999999</v>
          </cell>
          <cell r="Z24">
            <v>0</v>
          </cell>
          <cell r="AA24">
            <v>0</v>
          </cell>
          <cell r="AB24">
            <v>79863.759999999995</v>
          </cell>
          <cell r="AC24">
            <v>0</v>
          </cell>
          <cell r="AD24">
            <v>79344.040000000008</v>
          </cell>
          <cell r="AE24">
            <v>94165.510000000009</v>
          </cell>
        </row>
        <row r="25">
          <cell r="B25" t="str">
            <v>0000053877</v>
          </cell>
          <cell r="C25" t="str">
            <v>Final</v>
          </cell>
          <cell r="D25">
            <v>40590</v>
          </cell>
          <cell r="E25" t="str">
            <v>Laurie Benning</v>
          </cell>
          <cell r="F25" t="str">
            <v>430 West Fifth  St, Hamilton ON L9C 3P6</v>
          </cell>
          <cell r="G25">
            <v>12</v>
          </cell>
          <cell r="H25">
            <v>0</v>
          </cell>
          <cell r="I25">
            <v>10</v>
          </cell>
          <cell r="J25">
            <v>18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6.5</v>
          </cell>
          <cell r="Q25">
            <v>0</v>
          </cell>
          <cell r="R25">
            <v>1.5</v>
          </cell>
          <cell r="S25">
            <v>0</v>
          </cell>
          <cell r="T25">
            <v>1.25</v>
          </cell>
          <cell r="U25">
            <v>9.25</v>
          </cell>
          <cell r="V25" t="str">
            <v>ok</v>
          </cell>
          <cell r="W25">
            <v>8</v>
          </cell>
          <cell r="X25">
            <v>29596.32</v>
          </cell>
          <cell r="Y25">
            <v>23772.5</v>
          </cell>
          <cell r="Z25">
            <v>0</v>
          </cell>
          <cell r="AA25">
            <v>0</v>
          </cell>
          <cell r="AB25">
            <v>53368.82</v>
          </cell>
          <cell r="AC25">
            <v>66640.989999999991</v>
          </cell>
          <cell r="AD25">
            <v>1282060.0900000001</v>
          </cell>
          <cell r="AE25">
            <v>1404616.6099999999</v>
          </cell>
        </row>
        <row r="26">
          <cell r="B26" t="str">
            <v>0000002976</v>
          </cell>
          <cell r="C26" t="str">
            <v>Final</v>
          </cell>
          <cell r="D26">
            <v>40588</v>
          </cell>
          <cell r="E26" t="str">
            <v>Sister Marykutty Kunnath</v>
          </cell>
          <cell r="F26" t="str">
            <v>329 Mohawk Rd W, Hamilton ON L9C 1W4</v>
          </cell>
          <cell r="G26">
            <v>12</v>
          </cell>
          <cell r="H26">
            <v>0</v>
          </cell>
          <cell r="I26">
            <v>15</v>
          </cell>
          <cell r="J26">
            <v>42</v>
          </cell>
          <cell r="K26">
            <v>0</v>
          </cell>
          <cell r="L26">
            <v>16</v>
          </cell>
          <cell r="M26">
            <v>0</v>
          </cell>
          <cell r="N26">
            <v>0</v>
          </cell>
          <cell r="O26">
            <v>0</v>
          </cell>
          <cell r="P26">
            <v>10.5</v>
          </cell>
          <cell r="Q26">
            <v>0</v>
          </cell>
          <cell r="R26">
            <v>2</v>
          </cell>
          <cell r="S26">
            <v>0</v>
          </cell>
          <cell r="T26">
            <v>3.5</v>
          </cell>
          <cell r="U26">
            <v>16</v>
          </cell>
          <cell r="V26" t="str">
            <v>ok</v>
          </cell>
          <cell r="W26">
            <v>12.5</v>
          </cell>
          <cell r="X26">
            <v>66736.800000000003</v>
          </cell>
          <cell r="Y26">
            <v>41120</v>
          </cell>
          <cell r="Z26">
            <v>0</v>
          </cell>
          <cell r="AA26">
            <v>31703</v>
          </cell>
          <cell r="AB26">
            <v>139559.79999999999</v>
          </cell>
          <cell r="AC26">
            <v>179592.06</v>
          </cell>
          <cell r="AD26">
            <v>2279</v>
          </cell>
          <cell r="AE26">
            <v>16820.879999999997</v>
          </cell>
        </row>
        <row r="27">
          <cell r="B27" t="str">
            <v>0000007093</v>
          </cell>
          <cell r="C27" t="str">
            <v>Final</v>
          </cell>
          <cell r="D27">
            <v>40589</v>
          </cell>
          <cell r="E27" t="str">
            <v>Jennifer Hewson</v>
          </cell>
          <cell r="F27" t="str">
            <v>265 Wilson St, Ancaster ON L8G 2B8</v>
          </cell>
          <cell r="G27">
            <v>10</v>
          </cell>
          <cell r="H27">
            <v>0</v>
          </cell>
          <cell r="I27">
            <v>0</v>
          </cell>
          <cell r="J27">
            <v>24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0.52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0.52</v>
          </cell>
          <cell r="V27" t="str">
            <v>ok</v>
          </cell>
          <cell r="W27">
            <v>0.52</v>
          </cell>
          <cell r="X27">
            <v>4352.3999999999996</v>
          </cell>
          <cell r="Y27">
            <v>1336.4</v>
          </cell>
          <cell r="Z27">
            <v>0</v>
          </cell>
          <cell r="AA27">
            <v>1670</v>
          </cell>
          <cell r="AB27">
            <v>7358.7999999999993</v>
          </cell>
          <cell r="AC27">
            <v>10372.200000000001</v>
          </cell>
          <cell r="AD27">
            <v>79863.759999999995</v>
          </cell>
          <cell r="AE27">
            <v>0</v>
          </cell>
        </row>
        <row r="28">
          <cell r="B28" t="str">
            <v>0000003110</v>
          </cell>
          <cell r="C28" t="str">
            <v>Final</v>
          </cell>
          <cell r="D28">
            <v>40590</v>
          </cell>
          <cell r="E28" t="str">
            <v>Theresa Chabot</v>
          </cell>
          <cell r="F28" t="str">
            <v>252 James St N, Hamilton ON L8R 2L3</v>
          </cell>
          <cell r="G28">
            <v>12</v>
          </cell>
          <cell r="H28">
            <v>0</v>
          </cell>
          <cell r="I28">
            <v>15</v>
          </cell>
          <cell r="J28">
            <v>34</v>
          </cell>
          <cell r="K28">
            <v>10</v>
          </cell>
          <cell r="L28">
            <v>0</v>
          </cell>
          <cell r="M28">
            <v>0</v>
          </cell>
          <cell r="N28">
            <v>30</v>
          </cell>
          <cell r="O28">
            <v>30</v>
          </cell>
          <cell r="P28">
            <v>13.71</v>
          </cell>
          <cell r="Q28">
            <v>2.04</v>
          </cell>
          <cell r="R28">
            <v>1</v>
          </cell>
          <cell r="S28">
            <v>0</v>
          </cell>
          <cell r="T28">
            <v>0.75</v>
          </cell>
          <cell r="U28">
            <v>17.5</v>
          </cell>
          <cell r="V28" t="str">
            <v>ok</v>
          </cell>
          <cell r="W28">
            <v>16.75</v>
          </cell>
          <cell r="X28">
            <v>66156.479999999996</v>
          </cell>
          <cell r="Y28">
            <v>44975</v>
          </cell>
          <cell r="Z28">
            <v>0</v>
          </cell>
          <cell r="AA28">
            <v>12105</v>
          </cell>
          <cell r="AB28">
            <v>123236.48</v>
          </cell>
          <cell r="AC28">
            <v>159963.75</v>
          </cell>
          <cell r="AD28">
            <v>53368.82</v>
          </cell>
          <cell r="AE28">
            <v>66640.989999999991</v>
          </cell>
        </row>
        <row r="29">
          <cell r="B29" t="str">
            <v>0000074858</v>
          </cell>
          <cell r="C29" t="str">
            <v>Final</v>
          </cell>
          <cell r="D29">
            <v>40588</v>
          </cell>
          <cell r="E29" t="str">
            <v>Sherri Crechiola</v>
          </cell>
          <cell r="F29" t="str">
            <v>9023 Airport Rd, Mount Hope, ON L0R 1W0</v>
          </cell>
          <cell r="G29">
            <v>10</v>
          </cell>
          <cell r="H29">
            <v>0</v>
          </cell>
          <cell r="I29">
            <v>0</v>
          </cell>
          <cell r="J29">
            <v>16</v>
          </cell>
          <cell r="K29">
            <v>16</v>
          </cell>
          <cell r="L29">
            <v>0</v>
          </cell>
          <cell r="M29">
            <v>0</v>
          </cell>
          <cell r="N29">
            <v>16</v>
          </cell>
          <cell r="O29">
            <v>0</v>
          </cell>
          <cell r="P29">
            <v>0.63</v>
          </cell>
          <cell r="Q29">
            <v>0.21</v>
          </cell>
          <cell r="R29">
            <v>0.83</v>
          </cell>
          <cell r="S29">
            <v>0</v>
          </cell>
          <cell r="T29">
            <v>0</v>
          </cell>
          <cell r="U29">
            <v>1.67</v>
          </cell>
          <cell r="V29" t="str">
            <v>ok</v>
          </cell>
          <cell r="W29">
            <v>1.67</v>
          </cell>
          <cell r="X29">
            <v>7350.7199999999993</v>
          </cell>
          <cell r="Y29">
            <v>4291.8999999999996</v>
          </cell>
          <cell r="Z29">
            <v>0</v>
          </cell>
          <cell r="AA29">
            <v>0</v>
          </cell>
          <cell r="AB29">
            <v>11642.619999999999</v>
          </cell>
          <cell r="AC29">
            <v>23668.79</v>
          </cell>
          <cell r="AD29">
            <v>139559.79999999999</v>
          </cell>
          <cell r="AE29">
            <v>179592.06</v>
          </cell>
        </row>
        <row r="30">
          <cell r="B30" t="str">
            <v>0000053768</v>
          </cell>
          <cell r="C30" t="str">
            <v>Final</v>
          </cell>
          <cell r="D30">
            <v>40590</v>
          </cell>
          <cell r="E30" t="str">
            <v>Angela Russumanno</v>
          </cell>
          <cell r="F30" t="str">
            <v>110 Gordon Drummond Ave, Stoney Creek ON L8J 1P5</v>
          </cell>
          <cell r="G30">
            <v>12</v>
          </cell>
          <cell r="H30">
            <v>0</v>
          </cell>
          <cell r="I30">
            <v>25</v>
          </cell>
          <cell r="J30">
            <v>48</v>
          </cell>
          <cell r="K30">
            <v>24</v>
          </cell>
          <cell r="L30">
            <v>0</v>
          </cell>
          <cell r="M30">
            <v>0</v>
          </cell>
          <cell r="N30">
            <v>16</v>
          </cell>
          <cell r="O30">
            <v>0</v>
          </cell>
          <cell r="P30">
            <v>11.5</v>
          </cell>
          <cell r="Q30">
            <v>0.34</v>
          </cell>
          <cell r="R30">
            <v>1</v>
          </cell>
          <cell r="S30">
            <v>0</v>
          </cell>
          <cell r="T30">
            <v>4</v>
          </cell>
          <cell r="U30">
            <v>16.84</v>
          </cell>
          <cell r="V30" t="str">
            <v>ok</v>
          </cell>
          <cell r="W30">
            <v>12.84</v>
          </cell>
          <cell r="X30">
            <v>95172.479999999996</v>
          </cell>
          <cell r="Y30">
            <v>43278.8</v>
          </cell>
          <cell r="Z30">
            <v>0</v>
          </cell>
          <cell r="AA30">
            <v>0</v>
          </cell>
          <cell r="AB30">
            <v>138451.28</v>
          </cell>
          <cell r="AC30">
            <v>161676.63</v>
          </cell>
          <cell r="AD30">
            <v>7358.7999999999993</v>
          </cell>
          <cell r="AE30">
            <v>10372.200000000001</v>
          </cell>
        </row>
        <row r="31">
          <cell r="B31" t="str">
            <v>0000003481</v>
          </cell>
          <cell r="C31" t="str">
            <v>Final</v>
          </cell>
          <cell r="D31">
            <v>40554</v>
          </cell>
          <cell r="E31" t="str">
            <v>Nancy Baverstock</v>
          </cell>
          <cell r="F31" t="str">
            <v>135 Bendamere Ave, Hamilton ON  L9C 1N4</v>
          </cell>
          <cell r="G31">
            <v>12</v>
          </cell>
          <cell r="H31">
            <v>0</v>
          </cell>
          <cell r="I31">
            <v>0</v>
          </cell>
          <cell r="J31">
            <v>40</v>
          </cell>
          <cell r="K31">
            <v>0</v>
          </cell>
          <cell r="L31">
            <v>0</v>
          </cell>
          <cell r="M31">
            <v>0</v>
          </cell>
          <cell r="N31">
            <v>45</v>
          </cell>
          <cell r="O31">
            <v>45</v>
          </cell>
          <cell r="P31">
            <v>8.26</v>
          </cell>
          <cell r="Q31">
            <v>1.79</v>
          </cell>
          <cell r="R31">
            <v>1.88</v>
          </cell>
          <cell r="S31">
            <v>0</v>
          </cell>
          <cell r="T31">
            <v>0.75</v>
          </cell>
          <cell r="U31">
            <v>12.68</v>
          </cell>
          <cell r="V31" t="str">
            <v>ok</v>
          </cell>
          <cell r="W31">
            <v>11.93</v>
          </cell>
          <cell r="X31">
            <v>47876.399999999994</v>
          </cell>
          <cell r="Y31">
            <v>32587.599999999999</v>
          </cell>
          <cell r="Z31">
            <v>0</v>
          </cell>
          <cell r="AA31">
            <v>12787</v>
          </cell>
          <cell r="AB31">
            <v>93251</v>
          </cell>
          <cell r="AC31">
            <v>0</v>
          </cell>
          <cell r="AD31">
            <v>123236.48</v>
          </cell>
          <cell r="AE31">
            <v>159963.75</v>
          </cell>
        </row>
        <row r="32">
          <cell r="B32" t="str">
            <v>0000003427</v>
          </cell>
          <cell r="C32" t="str">
            <v>Final</v>
          </cell>
          <cell r="D32">
            <v>40589</v>
          </cell>
          <cell r="E32" t="str">
            <v>Julie Oke</v>
          </cell>
          <cell r="F32" t="str">
            <v>400 Cumberland Ave, Hamilton ON L8M 2A2</v>
          </cell>
          <cell r="G32">
            <v>12</v>
          </cell>
          <cell r="H32">
            <v>0</v>
          </cell>
          <cell r="I32">
            <v>10</v>
          </cell>
          <cell r="J32">
            <v>24</v>
          </cell>
          <cell r="K32">
            <v>0</v>
          </cell>
          <cell r="L32">
            <v>0</v>
          </cell>
          <cell r="M32">
            <v>0</v>
          </cell>
          <cell r="N32">
            <v>40</v>
          </cell>
          <cell r="O32">
            <v>40</v>
          </cell>
          <cell r="P32">
            <v>5</v>
          </cell>
          <cell r="Q32">
            <v>0.5</v>
          </cell>
          <cell r="R32">
            <v>1</v>
          </cell>
          <cell r="S32">
            <v>0</v>
          </cell>
          <cell r="T32">
            <v>0.75</v>
          </cell>
          <cell r="U32">
            <v>7.25</v>
          </cell>
          <cell r="V32" t="str">
            <v>ok</v>
          </cell>
          <cell r="W32">
            <v>6.5</v>
          </cell>
          <cell r="X32">
            <v>46425.599999999991</v>
          </cell>
          <cell r="Y32">
            <v>18632.5</v>
          </cell>
          <cell r="Z32">
            <v>0</v>
          </cell>
          <cell r="AA32">
            <v>9330</v>
          </cell>
          <cell r="AB32">
            <v>74388.099999999991</v>
          </cell>
          <cell r="AC32">
            <v>88280.26</v>
          </cell>
          <cell r="AD32">
            <v>11642.619999999999</v>
          </cell>
          <cell r="AE32">
            <v>23668.79</v>
          </cell>
        </row>
        <row r="33">
          <cell r="B33" t="str">
            <v>0000026042</v>
          </cell>
          <cell r="C33" t="str">
            <v>Final</v>
          </cell>
          <cell r="D33">
            <v>40589</v>
          </cell>
          <cell r="E33" t="str">
            <v>Lillian Wen Li</v>
          </cell>
          <cell r="F33" t="str">
            <v>198 Fennell Ave E, Hamilton ON L9A 1S7</v>
          </cell>
          <cell r="G33">
            <v>12</v>
          </cell>
          <cell r="H33">
            <v>0</v>
          </cell>
          <cell r="I33">
            <v>10</v>
          </cell>
          <cell r="J33">
            <v>15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4.75</v>
          </cell>
          <cell r="Q33">
            <v>0</v>
          </cell>
          <cell r="R33">
            <v>1</v>
          </cell>
          <cell r="S33">
            <v>0</v>
          </cell>
          <cell r="T33">
            <v>0.75</v>
          </cell>
          <cell r="U33">
            <v>6.5</v>
          </cell>
          <cell r="V33" t="str">
            <v>ok</v>
          </cell>
          <cell r="W33">
            <v>5.75</v>
          </cell>
          <cell r="X33">
            <v>26984.880000000001</v>
          </cell>
          <cell r="Y33">
            <v>16705</v>
          </cell>
          <cell r="Z33">
            <v>0</v>
          </cell>
          <cell r="AA33">
            <v>0</v>
          </cell>
          <cell r="AB33">
            <v>43689.880000000005</v>
          </cell>
          <cell r="AC33">
            <v>40022.21</v>
          </cell>
          <cell r="AD33">
            <v>138451.28</v>
          </cell>
          <cell r="AE33">
            <v>161676.63</v>
          </cell>
        </row>
        <row r="34">
          <cell r="B34" t="str">
            <v>0000003560</v>
          </cell>
          <cell r="C34" t="str">
            <v>Final</v>
          </cell>
          <cell r="D34">
            <v>40590</v>
          </cell>
          <cell r="E34" t="str">
            <v>Sandra Zynomirski</v>
          </cell>
          <cell r="F34" t="str">
            <v>510 Mohawk Rd W, Hamilton, ON L9C 1X4</v>
          </cell>
          <cell r="G34">
            <v>12</v>
          </cell>
          <cell r="H34">
            <v>0</v>
          </cell>
          <cell r="I34">
            <v>30</v>
          </cell>
          <cell r="J34">
            <v>72</v>
          </cell>
          <cell r="K34">
            <v>44</v>
          </cell>
          <cell r="L34">
            <v>0</v>
          </cell>
          <cell r="M34">
            <v>0</v>
          </cell>
          <cell r="N34">
            <v>30</v>
          </cell>
          <cell r="O34">
            <v>0</v>
          </cell>
          <cell r="P34">
            <v>19</v>
          </cell>
          <cell r="Q34">
            <v>0.51</v>
          </cell>
          <cell r="R34">
            <v>1.75</v>
          </cell>
          <cell r="S34">
            <v>0</v>
          </cell>
          <cell r="T34">
            <v>4.5</v>
          </cell>
          <cell r="U34">
            <v>25.76</v>
          </cell>
          <cell r="V34" t="str">
            <v>ok</v>
          </cell>
          <cell r="W34">
            <v>21.26</v>
          </cell>
          <cell r="X34">
            <v>138580.42000000001</v>
          </cell>
          <cell r="Y34">
            <v>66203.199999999997</v>
          </cell>
          <cell r="Z34">
            <v>0</v>
          </cell>
          <cell r="AA34">
            <v>27232</v>
          </cell>
          <cell r="AB34">
            <v>232015.62</v>
          </cell>
          <cell r="AC34">
            <v>267064.27999999997</v>
          </cell>
          <cell r="AD34">
            <v>93251</v>
          </cell>
          <cell r="AE34">
            <v>0</v>
          </cell>
        </row>
        <row r="35">
          <cell r="B35" t="str">
            <v>0000003561</v>
          </cell>
          <cell r="C35" t="str">
            <v>Final</v>
          </cell>
          <cell r="D35">
            <v>40588</v>
          </cell>
          <cell r="E35" t="str">
            <v>Donna Bower</v>
          </cell>
          <cell r="F35" t="str">
            <v>120 San Antonio Dr, Hamilton, ON L9C 1V2</v>
          </cell>
          <cell r="G35">
            <v>10</v>
          </cell>
          <cell r="H35">
            <v>0</v>
          </cell>
          <cell r="I35">
            <v>15</v>
          </cell>
          <cell r="J35">
            <v>16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0.31</v>
          </cell>
          <cell r="Q35">
            <v>0</v>
          </cell>
          <cell r="R35">
            <v>0.21</v>
          </cell>
          <cell r="S35">
            <v>0</v>
          </cell>
          <cell r="T35">
            <v>0</v>
          </cell>
          <cell r="U35">
            <v>0.52</v>
          </cell>
          <cell r="V35" t="str">
            <v>ok</v>
          </cell>
          <cell r="W35">
            <v>0.52</v>
          </cell>
          <cell r="X35">
            <v>5077.7999999999993</v>
          </cell>
          <cell r="Y35">
            <v>1336.4</v>
          </cell>
          <cell r="Z35">
            <v>0</v>
          </cell>
          <cell r="AA35">
            <v>0</v>
          </cell>
          <cell r="AB35">
            <v>6414.1999999999989</v>
          </cell>
          <cell r="AC35">
            <v>6054.03</v>
          </cell>
          <cell r="AD35">
            <v>74388.099999999991</v>
          </cell>
          <cell r="AE35">
            <v>88280.26</v>
          </cell>
        </row>
        <row r="36">
          <cell r="B36" t="str">
            <v>0000003609</v>
          </cell>
          <cell r="C36" t="str">
            <v>Final</v>
          </cell>
          <cell r="D36">
            <v>40589</v>
          </cell>
          <cell r="E36" t="str">
            <v>Shirley McCoy</v>
          </cell>
          <cell r="F36" t="str">
            <v>120 Crosthwaite Ave N, Hamilton, ON L8H 4V5</v>
          </cell>
          <cell r="G36">
            <v>12</v>
          </cell>
          <cell r="H36">
            <v>0</v>
          </cell>
          <cell r="I36">
            <v>15</v>
          </cell>
          <cell r="J36">
            <v>48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7</v>
          </cell>
          <cell r="Q36">
            <v>0</v>
          </cell>
          <cell r="R36">
            <v>1</v>
          </cell>
          <cell r="S36">
            <v>0</v>
          </cell>
          <cell r="T36">
            <v>0.75</v>
          </cell>
          <cell r="U36">
            <v>8.75</v>
          </cell>
          <cell r="V36" t="str">
            <v>ok</v>
          </cell>
          <cell r="W36">
            <v>8</v>
          </cell>
          <cell r="X36">
            <v>62674.559999999998</v>
          </cell>
          <cell r="Y36">
            <v>22487.5</v>
          </cell>
          <cell r="Z36">
            <v>0</v>
          </cell>
          <cell r="AA36">
            <v>0</v>
          </cell>
          <cell r="AB36">
            <v>85162.06</v>
          </cell>
          <cell r="AC36">
            <v>97301.040000000008</v>
          </cell>
          <cell r="AD36">
            <v>43689.880000000005</v>
          </cell>
          <cell r="AE36">
            <v>40022.21</v>
          </cell>
        </row>
        <row r="37">
          <cell r="B37" t="str">
            <v>0000007092</v>
          </cell>
          <cell r="C37" t="str">
            <v>Final</v>
          </cell>
          <cell r="D37">
            <v>40603</v>
          </cell>
          <cell r="E37" t="str">
            <v>Norah TeGrotenhuis</v>
          </cell>
          <cell r="F37" t="str">
            <v>P.O. Box 53, Lynden, ON L0R 1T0</v>
          </cell>
          <cell r="G37">
            <v>10</v>
          </cell>
          <cell r="H37">
            <v>0</v>
          </cell>
          <cell r="I37">
            <v>6</v>
          </cell>
          <cell r="J37">
            <v>13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0.1</v>
          </cell>
          <cell r="Q37">
            <v>0</v>
          </cell>
          <cell r="R37">
            <v>0.21</v>
          </cell>
          <cell r="S37">
            <v>0</v>
          </cell>
          <cell r="T37">
            <v>0</v>
          </cell>
          <cell r="U37">
            <v>0.31</v>
          </cell>
          <cell r="V37" t="str">
            <v>ok</v>
          </cell>
          <cell r="W37">
            <v>0.31</v>
          </cell>
          <cell r="X37">
            <v>5585.58</v>
          </cell>
          <cell r="Y37">
            <v>796.7</v>
          </cell>
          <cell r="Z37">
            <v>0</v>
          </cell>
          <cell r="AA37">
            <v>639</v>
          </cell>
          <cell r="AB37">
            <v>7021.28</v>
          </cell>
          <cell r="AC37">
            <v>3493.5299999999997</v>
          </cell>
          <cell r="AD37">
            <v>232015.62</v>
          </cell>
          <cell r="AE37">
            <v>267064.27999999997</v>
          </cell>
        </row>
        <row r="38">
          <cell r="B38" t="str">
            <v>0000003852</v>
          </cell>
          <cell r="C38" t="str">
            <v>Final</v>
          </cell>
          <cell r="D38">
            <v>40590</v>
          </cell>
          <cell r="E38" t="str">
            <v>Penny Taylor</v>
          </cell>
          <cell r="F38" t="str">
            <v>Sheila Scott House McMaster University, Hamilton, ON L8S 4K1</v>
          </cell>
          <cell r="G38">
            <v>12</v>
          </cell>
          <cell r="H38">
            <v>0</v>
          </cell>
          <cell r="I38">
            <v>15</v>
          </cell>
          <cell r="J38">
            <v>56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11.26</v>
          </cell>
          <cell r="Q38">
            <v>0</v>
          </cell>
          <cell r="R38">
            <v>1</v>
          </cell>
          <cell r="S38">
            <v>0</v>
          </cell>
          <cell r="T38">
            <v>1.25</v>
          </cell>
          <cell r="U38">
            <v>13.51</v>
          </cell>
          <cell r="V38" t="str">
            <v>ok</v>
          </cell>
          <cell r="W38">
            <v>12.26</v>
          </cell>
          <cell r="X38">
            <v>69638.399999999994</v>
          </cell>
          <cell r="Y38">
            <v>34720.699999999997</v>
          </cell>
          <cell r="Z38">
            <v>0</v>
          </cell>
          <cell r="AA38">
            <v>28483</v>
          </cell>
          <cell r="AB38">
            <v>132842.09999999998</v>
          </cell>
          <cell r="AC38">
            <v>164582.79</v>
          </cell>
          <cell r="AD38">
            <v>6414.1999999999989</v>
          </cell>
          <cell r="AE38">
            <v>6054.03</v>
          </cell>
        </row>
        <row r="39">
          <cell r="B39" t="str">
            <v>0000003856</v>
          </cell>
          <cell r="C39" t="str">
            <v>Final</v>
          </cell>
          <cell r="D39">
            <v>40589</v>
          </cell>
          <cell r="E39" t="str">
            <v>Debbie Thomson</v>
          </cell>
          <cell r="F39" t="str">
            <v>1145 King St W, Hamilton ON L8S 1L9</v>
          </cell>
          <cell r="G39">
            <v>12</v>
          </cell>
          <cell r="H39">
            <v>0</v>
          </cell>
          <cell r="I39">
            <v>10</v>
          </cell>
          <cell r="J39">
            <v>16</v>
          </cell>
          <cell r="K39">
            <v>20</v>
          </cell>
          <cell r="L39">
            <v>0</v>
          </cell>
          <cell r="M39">
            <v>0</v>
          </cell>
          <cell r="N39">
            <v>10</v>
          </cell>
          <cell r="O39">
            <v>0</v>
          </cell>
          <cell r="P39">
            <v>5.84</v>
          </cell>
          <cell r="Q39">
            <v>0.16</v>
          </cell>
          <cell r="R39">
            <v>1</v>
          </cell>
          <cell r="S39">
            <v>0</v>
          </cell>
          <cell r="T39">
            <v>2.14</v>
          </cell>
          <cell r="U39">
            <v>9.14</v>
          </cell>
          <cell r="V39" t="str">
            <v>ok</v>
          </cell>
          <cell r="W39">
            <v>7</v>
          </cell>
          <cell r="X39">
            <v>42556.800000000003</v>
          </cell>
          <cell r="Y39">
            <v>23489.8</v>
          </cell>
          <cell r="Z39">
            <v>0</v>
          </cell>
          <cell r="AA39">
            <v>17889</v>
          </cell>
          <cell r="AB39">
            <v>83935.6</v>
          </cell>
          <cell r="AC39">
            <v>99060.47</v>
          </cell>
          <cell r="AD39">
            <v>85162.06</v>
          </cell>
          <cell r="AE39">
            <v>97301.040000000008</v>
          </cell>
        </row>
        <row r="40">
          <cell r="B40" t="str">
            <v>0000053769</v>
          </cell>
          <cell r="C40" t="str">
            <v>Final</v>
          </cell>
          <cell r="D40">
            <v>40590</v>
          </cell>
          <cell r="E40" t="str">
            <v>Alison Payne-Tate</v>
          </cell>
          <cell r="F40" t="str">
            <v>900 Golf Links Rd, Ancaster, ON L9K 1L5</v>
          </cell>
          <cell r="G40">
            <v>12</v>
          </cell>
          <cell r="H40">
            <v>10</v>
          </cell>
          <cell r="I40">
            <v>30</v>
          </cell>
          <cell r="J40">
            <v>48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16</v>
          </cell>
          <cell r="Q40">
            <v>0</v>
          </cell>
          <cell r="R40">
            <v>1</v>
          </cell>
          <cell r="S40">
            <v>0</v>
          </cell>
          <cell r="T40">
            <v>1.75</v>
          </cell>
          <cell r="U40">
            <v>18.75</v>
          </cell>
          <cell r="V40" t="str">
            <v>ok</v>
          </cell>
          <cell r="W40">
            <v>17</v>
          </cell>
          <cell r="X40">
            <v>104457.60000000001</v>
          </cell>
          <cell r="Y40">
            <v>48187.5</v>
          </cell>
          <cell r="Z40">
            <v>0</v>
          </cell>
          <cell r="AA40">
            <v>0</v>
          </cell>
          <cell r="AB40">
            <v>152645.1</v>
          </cell>
          <cell r="AC40">
            <v>186471.97</v>
          </cell>
          <cell r="AD40">
            <v>7021.28</v>
          </cell>
          <cell r="AE40">
            <v>3493.5299999999997</v>
          </cell>
        </row>
        <row r="41">
          <cell r="B41" t="str">
            <v>0000003964</v>
          </cell>
          <cell r="C41" t="str">
            <v>Final</v>
          </cell>
          <cell r="D41">
            <v>40592</v>
          </cell>
          <cell r="E41" t="str">
            <v>Lalitha Francis</v>
          </cell>
          <cell r="F41" t="str">
            <v>501 Upper Sherman Ave, Hamilton, ON  L9V 3L7</v>
          </cell>
          <cell r="G41">
            <v>12</v>
          </cell>
          <cell r="H41">
            <v>6</v>
          </cell>
          <cell r="I41">
            <v>15</v>
          </cell>
          <cell r="J41">
            <v>32</v>
          </cell>
          <cell r="K41">
            <v>24</v>
          </cell>
          <cell r="L41">
            <v>0</v>
          </cell>
          <cell r="M41">
            <v>0</v>
          </cell>
          <cell r="N41">
            <v>8</v>
          </cell>
          <cell r="O41">
            <v>8</v>
          </cell>
          <cell r="P41">
            <v>13.75</v>
          </cell>
          <cell r="Q41">
            <v>0.79</v>
          </cell>
          <cell r="R41">
            <v>1.5</v>
          </cell>
          <cell r="S41">
            <v>0</v>
          </cell>
          <cell r="T41">
            <v>4.5</v>
          </cell>
          <cell r="U41">
            <v>20.54</v>
          </cell>
          <cell r="V41" t="str">
            <v>ok</v>
          </cell>
          <cell r="W41">
            <v>16.04</v>
          </cell>
          <cell r="X41">
            <v>74745.210000000006</v>
          </cell>
          <cell r="Y41">
            <v>52787.8</v>
          </cell>
          <cell r="Z41">
            <v>0</v>
          </cell>
          <cell r="AA41">
            <v>0</v>
          </cell>
          <cell r="AB41">
            <v>127533.01000000001</v>
          </cell>
          <cell r="AC41">
            <v>137337.41</v>
          </cell>
          <cell r="AD41">
            <v>132842.09999999998</v>
          </cell>
          <cell r="AE41">
            <v>164582.79</v>
          </cell>
        </row>
        <row r="42">
          <cell r="B42" t="str">
            <v>0000004010</v>
          </cell>
          <cell r="C42" t="str">
            <v>Final</v>
          </cell>
          <cell r="D42">
            <v>40589</v>
          </cell>
          <cell r="E42" t="str">
            <v>Heather Crocker</v>
          </cell>
          <cell r="F42" t="str">
            <v>407 Charlton Ave W, Hamilton, ON L8P 2E6</v>
          </cell>
          <cell r="G42">
            <v>10</v>
          </cell>
          <cell r="H42">
            <v>0</v>
          </cell>
          <cell r="I42">
            <v>0</v>
          </cell>
          <cell r="J42">
            <v>16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0.63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0.63</v>
          </cell>
          <cell r="V42" t="str">
            <v>ok</v>
          </cell>
          <cell r="W42">
            <v>0.63</v>
          </cell>
          <cell r="X42">
            <v>2901.6</v>
          </cell>
          <cell r="Y42">
            <v>1619.1</v>
          </cell>
          <cell r="Z42">
            <v>0</v>
          </cell>
          <cell r="AA42">
            <v>1660</v>
          </cell>
          <cell r="AB42">
            <v>6180.7</v>
          </cell>
          <cell r="AC42">
            <v>6835.81</v>
          </cell>
          <cell r="AD42">
            <v>83935.6</v>
          </cell>
          <cell r="AE42">
            <v>99060.47</v>
          </cell>
        </row>
        <row r="43">
          <cell r="B43" t="str">
            <v>0000004019</v>
          </cell>
          <cell r="C43" t="str">
            <v>Final</v>
          </cell>
          <cell r="D43">
            <v>40590</v>
          </cell>
          <cell r="E43" t="str">
            <v>Teresa Kwasniewski</v>
          </cell>
          <cell r="F43" t="str">
            <v>1279 Upper Gage Ave, Hamilton, ON L8W 1E5</v>
          </cell>
          <cell r="G43">
            <v>12</v>
          </cell>
          <cell r="H43">
            <v>0</v>
          </cell>
          <cell r="I43">
            <v>10</v>
          </cell>
          <cell r="J43">
            <v>16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3.75</v>
          </cell>
          <cell r="Q43">
            <v>0</v>
          </cell>
          <cell r="R43">
            <v>0.5</v>
          </cell>
          <cell r="S43">
            <v>0</v>
          </cell>
          <cell r="T43">
            <v>1</v>
          </cell>
          <cell r="U43">
            <v>5.25</v>
          </cell>
          <cell r="V43" t="str">
            <v>ok</v>
          </cell>
          <cell r="W43">
            <v>4.25</v>
          </cell>
          <cell r="X43">
            <v>27855.360000000001</v>
          </cell>
          <cell r="Y43">
            <v>13492.5</v>
          </cell>
          <cell r="Z43">
            <v>0</v>
          </cell>
          <cell r="AA43">
            <v>0</v>
          </cell>
          <cell r="AB43">
            <v>41347.86</v>
          </cell>
          <cell r="AC43">
            <v>25861.58</v>
          </cell>
          <cell r="AD43">
            <v>152645.1</v>
          </cell>
          <cell r="AE43">
            <v>186471.97</v>
          </cell>
        </row>
        <row r="44">
          <cell r="B44" t="str">
            <v>0000052604</v>
          </cell>
          <cell r="C44" t="str">
            <v>Final</v>
          </cell>
          <cell r="D44">
            <v>40554</v>
          </cell>
          <cell r="E44" t="str">
            <v>Monique Lavalle</v>
          </cell>
          <cell r="F44" t="str">
            <v>1869 Main St E, Hamilton, ON L8H 1G2</v>
          </cell>
          <cell r="G44">
            <v>12</v>
          </cell>
          <cell r="H44">
            <v>0</v>
          </cell>
          <cell r="I44">
            <v>10</v>
          </cell>
          <cell r="J44">
            <v>24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6.14</v>
          </cell>
          <cell r="Q44">
            <v>8.7999999999999989</v>
          </cell>
          <cell r="R44">
            <v>9.23</v>
          </cell>
          <cell r="S44">
            <v>0</v>
          </cell>
          <cell r="T44">
            <v>9.23</v>
          </cell>
          <cell r="U44">
            <v>33.4</v>
          </cell>
          <cell r="V44" t="str">
            <v>ok</v>
          </cell>
          <cell r="W44">
            <v>24.169999999999998</v>
          </cell>
          <cell r="X44">
            <v>17409.599999999999</v>
          </cell>
          <cell r="Y44">
            <v>0</v>
          </cell>
          <cell r="Z44">
            <v>0</v>
          </cell>
          <cell r="AA44">
            <v>12105</v>
          </cell>
          <cell r="AB44">
            <v>29514.6</v>
          </cell>
          <cell r="AC44">
            <v>5471.3</v>
          </cell>
          <cell r="AD44">
            <v>127533.01000000001</v>
          </cell>
          <cell r="AE44">
            <v>137337.41</v>
          </cell>
        </row>
        <row r="45">
          <cell r="B45" t="str">
            <v>0000062723</v>
          </cell>
          <cell r="C45" t="str">
            <v>Final</v>
          </cell>
          <cell r="D45">
            <v>40591</v>
          </cell>
          <cell r="E45" t="str">
            <v>Monique Lavallee</v>
          </cell>
          <cell r="F45" t="str">
            <v>1869 Main St E, Hamilton ON L8H 1G2</v>
          </cell>
          <cell r="G45">
            <v>12</v>
          </cell>
          <cell r="H45">
            <v>0</v>
          </cell>
          <cell r="I45">
            <v>0</v>
          </cell>
          <cell r="J45">
            <v>24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1.75</v>
          </cell>
          <cell r="Q45">
            <v>0</v>
          </cell>
          <cell r="R45">
            <v>1.1299999999999999</v>
          </cell>
          <cell r="S45">
            <v>0</v>
          </cell>
          <cell r="T45">
            <v>0.76</v>
          </cell>
          <cell r="U45">
            <v>3.64</v>
          </cell>
          <cell r="V45" t="str">
            <v>ok</v>
          </cell>
          <cell r="W45">
            <v>2.88</v>
          </cell>
          <cell r="X45">
            <v>20891.52</v>
          </cell>
          <cell r="Y45">
            <v>9354.7999999999993</v>
          </cell>
          <cell r="Z45">
            <v>0</v>
          </cell>
          <cell r="AA45">
            <v>0</v>
          </cell>
          <cell r="AB45">
            <v>30246.32</v>
          </cell>
          <cell r="AC45">
            <v>33563.08</v>
          </cell>
          <cell r="AD45">
            <v>6180.7</v>
          </cell>
          <cell r="AE45">
            <v>6835.81</v>
          </cell>
        </row>
        <row r="46">
          <cell r="B46" t="str">
            <v>0000004258</v>
          </cell>
          <cell r="C46" t="str">
            <v>Final</v>
          </cell>
          <cell r="D46">
            <v>40591</v>
          </cell>
          <cell r="E46" t="str">
            <v>Scott Jacobson</v>
          </cell>
          <cell r="F46" t="str">
            <v>118 Limeridge Rd E, Hamilton, ON L9A 1S3</v>
          </cell>
          <cell r="G46">
            <v>12</v>
          </cell>
          <cell r="H46">
            <v>0</v>
          </cell>
          <cell r="I46">
            <v>20</v>
          </cell>
          <cell r="J46">
            <v>32</v>
          </cell>
          <cell r="K46">
            <v>0</v>
          </cell>
          <cell r="L46">
            <v>0</v>
          </cell>
          <cell r="M46">
            <v>0</v>
          </cell>
          <cell r="N46">
            <v>15</v>
          </cell>
          <cell r="O46">
            <v>15</v>
          </cell>
          <cell r="P46">
            <v>6</v>
          </cell>
          <cell r="Q46">
            <v>0.66999999999999993</v>
          </cell>
          <cell r="R46">
            <v>1</v>
          </cell>
          <cell r="S46">
            <v>0</v>
          </cell>
          <cell r="T46">
            <v>2.5499999999999998</v>
          </cell>
          <cell r="U46">
            <v>10.220000000000001</v>
          </cell>
          <cell r="V46" t="str">
            <v>ok</v>
          </cell>
          <cell r="W46">
            <v>7.6700000000000008</v>
          </cell>
          <cell r="X46">
            <v>60063.12</v>
          </cell>
          <cell r="Y46">
            <v>26265.4</v>
          </cell>
          <cell r="Z46">
            <v>0</v>
          </cell>
          <cell r="AA46">
            <v>5884</v>
          </cell>
          <cell r="AB46">
            <v>92212.52</v>
          </cell>
          <cell r="AC46">
            <v>124452.35</v>
          </cell>
          <cell r="AD46">
            <v>41347.86</v>
          </cell>
          <cell r="AE46">
            <v>25861.58</v>
          </cell>
        </row>
        <row r="47">
          <cell r="B47" t="str">
            <v>0000006043</v>
          </cell>
          <cell r="C47" t="str">
            <v>Final</v>
          </cell>
          <cell r="D47">
            <v>40617</v>
          </cell>
          <cell r="E47" t="str">
            <v>Jill Penny</v>
          </cell>
          <cell r="F47" t="str">
            <v>634 Rymal Rd W, Hamilton, ON L9B 1B8</v>
          </cell>
          <cell r="G47">
            <v>12</v>
          </cell>
          <cell r="H47">
            <v>10</v>
          </cell>
          <cell r="I47">
            <v>15</v>
          </cell>
          <cell r="J47">
            <v>68</v>
          </cell>
          <cell r="K47">
            <v>0</v>
          </cell>
          <cell r="L47">
            <v>0</v>
          </cell>
          <cell r="M47">
            <v>0</v>
          </cell>
          <cell r="N47">
            <v>23</v>
          </cell>
          <cell r="O47">
            <v>0</v>
          </cell>
          <cell r="P47">
            <v>18</v>
          </cell>
          <cell r="Q47">
            <v>0.34</v>
          </cell>
          <cell r="R47">
            <v>2</v>
          </cell>
          <cell r="S47">
            <v>0</v>
          </cell>
          <cell r="T47">
            <v>1.75</v>
          </cell>
          <cell r="U47">
            <v>22.09</v>
          </cell>
          <cell r="V47" t="str">
            <v>ok</v>
          </cell>
          <cell r="W47">
            <v>20.34</v>
          </cell>
          <cell r="X47">
            <v>102755.32999999999</v>
          </cell>
          <cell r="Y47">
            <v>56771.3</v>
          </cell>
          <cell r="Z47">
            <v>0</v>
          </cell>
          <cell r="AA47">
            <v>0</v>
          </cell>
          <cell r="AB47">
            <v>159526.63</v>
          </cell>
          <cell r="AC47">
            <v>185057.44</v>
          </cell>
          <cell r="AD47">
            <v>0</v>
          </cell>
          <cell r="AE47">
            <v>0</v>
          </cell>
        </row>
        <row r="48">
          <cell r="B48" t="str">
            <v>0000004505</v>
          </cell>
          <cell r="C48" t="str">
            <v>Final</v>
          </cell>
          <cell r="D48">
            <v>40591</v>
          </cell>
          <cell r="E48" t="str">
            <v>Sil Weiss</v>
          </cell>
          <cell r="F48" t="str">
            <v>1035 Paramount Dr, Stoney Creek, ON L8J 2L6</v>
          </cell>
          <cell r="G48">
            <v>12</v>
          </cell>
          <cell r="H48">
            <v>0</v>
          </cell>
          <cell r="I48">
            <v>15</v>
          </cell>
          <cell r="J48">
            <v>32</v>
          </cell>
          <cell r="K48">
            <v>0</v>
          </cell>
          <cell r="L48">
            <v>20</v>
          </cell>
          <cell r="M48">
            <v>0</v>
          </cell>
          <cell r="N48">
            <v>30</v>
          </cell>
          <cell r="O48">
            <v>30</v>
          </cell>
          <cell r="P48">
            <v>9</v>
          </cell>
          <cell r="Q48">
            <v>1.7999999999999998</v>
          </cell>
          <cell r="R48">
            <v>2</v>
          </cell>
          <cell r="S48">
            <v>0</v>
          </cell>
          <cell r="T48">
            <v>2</v>
          </cell>
          <cell r="U48">
            <v>14.8</v>
          </cell>
          <cell r="V48" t="str">
            <v>ok</v>
          </cell>
          <cell r="W48">
            <v>12.8</v>
          </cell>
          <cell r="X48">
            <v>68477.760000000009</v>
          </cell>
          <cell r="Y48">
            <v>38036</v>
          </cell>
          <cell r="Z48">
            <v>0</v>
          </cell>
          <cell r="AA48">
            <v>17055</v>
          </cell>
          <cell r="AB48">
            <v>123568.76000000001</v>
          </cell>
          <cell r="AC48">
            <v>151480.28</v>
          </cell>
          <cell r="AD48">
            <v>30246.32</v>
          </cell>
          <cell r="AE48">
            <v>33563.08</v>
          </cell>
        </row>
        <row r="49">
          <cell r="B49" t="str">
            <v>0000075862</v>
          </cell>
          <cell r="C49" t="str">
            <v>Final</v>
          </cell>
          <cell r="D49">
            <v>40592</v>
          </cell>
          <cell r="E49" t="str">
            <v>Cari Gangaram</v>
          </cell>
          <cell r="F49" t="str">
            <v>89 Hamitlon St N, Waterdown, ON L0R 2H0</v>
          </cell>
          <cell r="G49">
            <v>12</v>
          </cell>
          <cell r="H49">
            <v>10</v>
          </cell>
          <cell r="I49">
            <v>25</v>
          </cell>
          <cell r="J49">
            <v>48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16</v>
          </cell>
          <cell r="Q49">
            <v>0</v>
          </cell>
          <cell r="R49">
            <v>1</v>
          </cell>
          <cell r="S49">
            <v>0</v>
          </cell>
          <cell r="T49">
            <v>1</v>
          </cell>
          <cell r="U49">
            <v>18</v>
          </cell>
          <cell r="V49" t="str">
            <v>ok</v>
          </cell>
          <cell r="W49">
            <v>17</v>
          </cell>
          <cell r="X49">
            <v>97493.760000000009</v>
          </cell>
          <cell r="Y49">
            <v>46260</v>
          </cell>
          <cell r="Z49">
            <v>0</v>
          </cell>
          <cell r="AA49">
            <v>0</v>
          </cell>
          <cell r="AB49">
            <v>143753.76</v>
          </cell>
          <cell r="AC49">
            <v>228511.45</v>
          </cell>
          <cell r="AD49">
            <v>92212.52</v>
          </cell>
          <cell r="AE49">
            <v>124452.35</v>
          </cell>
        </row>
        <row r="50">
          <cell r="B50" t="str">
            <v>0000007091</v>
          </cell>
          <cell r="C50" t="str">
            <v>Final</v>
          </cell>
          <cell r="D50">
            <v>40590</v>
          </cell>
          <cell r="E50" t="str">
            <v>Coleen Rakoczy</v>
          </cell>
          <cell r="F50" t="str">
            <v>1576 Upper James St, PO Box 30011, Hamilton ON L9B 1K0</v>
          </cell>
          <cell r="G50">
            <v>10</v>
          </cell>
          <cell r="H50">
            <v>0</v>
          </cell>
          <cell r="I50">
            <v>15</v>
          </cell>
          <cell r="J50">
            <v>16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0.84</v>
          </cell>
          <cell r="Q50">
            <v>0</v>
          </cell>
          <cell r="R50">
            <v>0</v>
          </cell>
          <cell r="S50">
            <v>0</v>
          </cell>
          <cell r="T50">
            <v>0.1</v>
          </cell>
          <cell r="U50">
            <v>0.94</v>
          </cell>
          <cell r="V50" t="str">
            <v>ok</v>
          </cell>
          <cell r="W50">
            <v>0.84</v>
          </cell>
          <cell r="X50">
            <v>3627</v>
          </cell>
          <cell r="Y50">
            <v>2415.8000000000002</v>
          </cell>
          <cell r="Z50">
            <v>0</v>
          </cell>
          <cell r="AA50">
            <v>2422</v>
          </cell>
          <cell r="AB50">
            <v>8464.7999999999993</v>
          </cell>
          <cell r="AC50">
            <v>11724.77</v>
          </cell>
          <cell r="AD50">
            <v>159526.63</v>
          </cell>
          <cell r="AE50">
            <v>185057.44</v>
          </cell>
        </row>
        <row r="51">
          <cell r="B51" t="str">
            <v>0000004620</v>
          </cell>
          <cell r="C51" t="str">
            <v>Final</v>
          </cell>
          <cell r="D51">
            <v>40588</v>
          </cell>
          <cell r="E51" t="str">
            <v>Hilary Wigington</v>
          </cell>
          <cell r="F51" t="str">
            <v>21 Stonechurch Rd W, Hamilton, ON L9B 1A1</v>
          </cell>
          <cell r="G51">
            <v>10</v>
          </cell>
          <cell r="H51">
            <v>0</v>
          </cell>
          <cell r="I51">
            <v>12</v>
          </cell>
          <cell r="J51">
            <v>32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0.84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0.84</v>
          </cell>
          <cell r="V51" t="str">
            <v>ok</v>
          </cell>
          <cell r="W51">
            <v>0.84</v>
          </cell>
          <cell r="X51">
            <v>7544.16</v>
          </cell>
          <cell r="Y51">
            <v>2158.8000000000002</v>
          </cell>
          <cell r="Z51">
            <v>0</v>
          </cell>
          <cell r="AA51">
            <v>2297</v>
          </cell>
          <cell r="AB51">
            <v>11999.96</v>
          </cell>
          <cell r="AC51">
            <v>13753.4</v>
          </cell>
          <cell r="AD51">
            <v>123568.76000000001</v>
          </cell>
          <cell r="AE51">
            <v>151480.28</v>
          </cell>
        </row>
        <row r="52">
          <cell r="B52" t="str">
            <v>0000004137</v>
          </cell>
          <cell r="C52" t="str">
            <v>Final</v>
          </cell>
          <cell r="D52">
            <v>40590</v>
          </cell>
          <cell r="E52" t="str">
            <v>Mary Pat Vollick</v>
          </cell>
          <cell r="F52" t="str">
            <v>440 Upper Wentworth St, Hamilton ON L9A 4T7</v>
          </cell>
          <cell r="G52">
            <v>12</v>
          </cell>
          <cell r="H52">
            <v>10</v>
          </cell>
          <cell r="I52">
            <v>20</v>
          </cell>
          <cell r="J52">
            <v>48</v>
          </cell>
          <cell r="K52">
            <v>44</v>
          </cell>
          <cell r="L52">
            <v>0</v>
          </cell>
          <cell r="M52">
            <v>0</v>
          </cell>
          <cell r="N52">
            <v>20</v>
          </cell>
          <cell r="O52">
            <v>24</v>
          </cell>
          <cell r="P52">
            <v>22.13</v>
          </cell>
          <cell r="Q52">
            <v>1.92</v>
          </cell>
          <cell r="R52">
            <v>2</v>
          </cell>
          <cell r="S52">
            <v>0</v>
          </cell>
          <cell r="T52">
            <v>1.76</v>
          </cell>
          <cell r="U52">
            <v>27.81</v>
          </cell>
          <cell r="V52" t="str">
            <v>ok</v>
          </cell>
          <cell r="W52">
            <v>26.049999999999997</v>
          </cell>
          <cell r="X52">
            <v>127438.28</v>
          </cell>
          <cell r="Y52">
            <v>71471.7</v>
          </cell>
          <cell r="Z52">
            <v>0</v>
          </cell>
          <cell r="AA52">
            <v>38289</v>
          </cell>
          <cell r="AB52">
            <v>237198.97999999998</v>
          </cell>
          <cell r="AC52">
            <v>279673.52999999997</v>
          </cell>
          <cell r="AD52">
            <v>193827.20000000001</v>
          </cell>
          <cell r="AE52">
            <v>228511.45</v>
          </cell>
        </row>
        <row r="53">
          <cell r="B53" t="str">
            <v>Journal</v>
          </cell>
          <cell r="C53" t="str">
            <v>Final</v>
          </cell>
          <cell r="D53">
            <v>40591</v>
          </cell>
          <cell r="E53" t="str">
            <v>Kathie VanVeen</v>
          </cell>
          <cell r="F53" t="str">
            <v>25 Mount Albion Rd, Hamilton ON L8K 5S4</v>
          </cell>
          <cell r="G53">
            <v>12</v>
          </cell>
          <cell r="H53">
            <v>0</v>
          </cell>
          <cell r="I53">
            <v>15</v>
          </cell>
          <cell r="J53">
            <v>59</v>
          </cell>
          <cell r="K53">
            <v>16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13</v>
          </cell>
          <cell r="Q53">
            <v>0</v>
          </cell>
          <cell r="R53">
            <v>1.5</v>
          </cell>
          <cell r="S53">
            <v>0</v>
          </cell>
          <cell r="T53">
            <v>4</v>
          </cell>
          <cell r="U53">
            <v>18.5</v>
          </cell>
          <cell r="V53" t="str">
            <v>ok</v>
          </cell>
          <cell r="W53">
            <v>14.5</v>
          </cell>
          <cell r="X53">
            <v>83391.98</v>
          </cell>
          <cell r="Y53">
            <v>0</v>
          </cell>
          <cell r="Z53">
            <v>0</v>
          </cell>
          <cell r="AA53">
            <v>0</v>
          </cell>
          <cell r="AB53">
            <v>83391.98</v>
          </cell>
          <cell r="AC53">
            <v>83856.36</v>
          </cell>
          <cell r="AD53">
            <v>8464.7999999999993</v>
          </cell>
          <cell r="AE53">
            <v>11724.77</v>
          </cell>
        </row>
        <row r="54">
          <cell r="B54" t="str">
            <v>0000010875</v>
          </cell>
          <cell r="C54" t="str">
            <v>Final</v>
          </cell>
          <cell r="D54">
            <v>40590</v>
          </cell>
          <cell r="E54" t="str">
            <v>Marge Alkema</v>
          </cell>
          <cell r="F54" t="str">
            <v>777 Garner Rd E, Ancaster ON L9K 1J4</v>
          </cell>
          <cell r="G54">
            <v>12</v>
          </cell>
          <cell r="H54">
            <v>6</v>
          </cell>
          <cell r="I54">
            <v>0</v>
          </cell>
          <cell r="J54">
            <v>12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5.01</v>
          </cell>
          <cell r="Q54">
            <v>0</v>
          </cell>
          <cell r="R54">
            <v>0.75</v>
          </cell>
          <cell r="S54">
            <v>0</v>
          </cell>
          <cell r="T54">
            <v>1</v>
          </cell>
          <cell r="U54">
            <v>6.76</v>
          </cell>
          <cell r="V54" t="str">
            <v>ok</v>
          </cell>
          <cell r="W54">
            <v>5.76</v>
          </cell>
          <cell r="X54">
            <v>22980.67</v>
          </cell>
          <cell r="Y54">
            <v>17373.2</v>
          </cell>
          <cell r="Z54">
            <v>0</v>
          </cell>
          <cell r="AA54">
            <v>0</v>
          </cell>
          <cell r="AB54">
            <v>40353.869999999995</v>
          </cell>
          <cell r="AC54">
            <v>39209.65</v>
          </cell>
          <cell r="AD54">
            <v>11999.96</v>
          </cell>
          <cell r="AE54">
            <v>13753.4</v>
          </cell>
        </row>
        <row r="55">
          <cell r="B55" t="str">
            <v>0000005253</v>
          </cell>
          <cell r="C55" t="str">
            <v>Final</v>
          </cell>
          <cell r="D55">
            <v>40591</v>
          </cell>
          <cell r="E55" t="str">
            <v>Erin Connelly</v>
          </cell>
          <cell r="F55" t="str">
            <v>137 Melville St, Dundas ON L9H 2A6</v>
          </cell>
          <cell r="G55">
            <v>10</v>
          </cell>
          <cell r="H55">
            <v>0</v>
          </cell>
          <cell r="I55">
            <v>11</v>
          </cell>
          <cell r="J55">
            <v>18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1.46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1.46</v>
          </cell>
          <cell r="V55" t="str">
            <v>ok</v>
          </cell>
          <cell r="W55">
            <v>1.46</v>
          </cell>
          <cell r="X55">
            <v>8748.32</v>
          </cell>
          <cell r="Y55">
            <v>3752.2</v>
          </cell>
          <cell r="Z55">
            <v>0</v>
          </cell>
          <cell r="AA55">
            <v>1305</v>
          </cell>
          <cell r="AB55">
            <v>13805.52</v>
          </cell>
          <cell r="AC55">
            <v>17691.2</v>
          </cell>
          <cell r="AD55">
            <v>237198.97999999998</v>
          </cell>
          <cell r="AE55">
            <v>279673.52999999997</v>
          </cell>
        </row>
        <row r="56">
          <cell r="B56" t="str">
            <v>0000076745</v>
          </cell>
          <cell r="C56" t="str">
            <v>Final</v>
          </cell>
          <cell r="D56">
            <v>40591</v>
          </cell>
          <cell r="E56" t="str">
            <v>Heather Ross-Baxter</v>
          </cell>
          <cell r="F56" t="str">
            <v>75 Concerto Court, Ancaster, ON L9G 4V6</v>
          </cell>
          <cell r="G56">
            <v>12</v>
          </cell>
          <cell r="H56">
            <v>0</v>
          </cell>
          <cell r="I56">
            <v>0</v>
          </cell>
          <cell r="J56">
            <v>36</v>
          </cell>
          <cell r="K56">
            <v>0</v>
          </cell>
          <cell r="L56">
            <v>0</v>
          </cell>
          <cell r="M56">
            <v>0</v>
          </cell>
          <cell r="N56">
            <v>60</v>
          </cell>
          <cell r="O56">
            <v>0</v>
          </cell>
          <cell r="P56">
            <v>4</v>
          </cell>
          <cell r="Q56">
            <v>3</v>
          </cell>
          <cell r="R56">
            <v>1</v>
          </cell>
          <cell r="S56">
            <v>0</v>
          </cell>
          <cell r="T56">
            <v>1</v>
          </cell>
          <cell r="U56">
            <v>9</v>
          </cell>
          <cell r="V56" t="str">
            <v>ok</v>
          </cell>
          <cell r="W56">
            <v>8</v>
          </cell>
          <cell r="X56">
            <v>45264.959999999999</v>
          </cell>
          <cell r="Y56">
            <v>23130</v>
          </cell>
          <cell r="Z56">
            <v>0</v>
          </cell>
          <cell r="AA56">
            <v>12487</v>
          </cell>
          <cell r="AB56">
            <v>80881.959999999992</v>
          </cell>
          <cell r="AC56">
            <v>99640.2</v>
          </cell>
          <cell r="AD56">
            <v>83391.98</v>
          </cell>
          <cell r="AE56">
            <v>83856.36</v>
          </cell>
        </row>
        <row r="57">
          <cell r="B57" t="str">
            <v>0000005260</v>
          </cell>
          <cell r="C57" t="str">
            <v>Final</v>
          </cell>
          <cell r="D57">
            <v>40590</v>
          </cell>
          <cell r="E57" t="str">
            <v>Darcy MacLennan</v>
          </cell>
          <cell r="F57" t="str">
            <v>1 Lynndale Dr, Dundas, ON L9H 3L4</v>
          </cell>
          <cell r="G57">
            <v>12</v>
          </cell>
          <cell r="H57">
            <v>0</v>
          </cell>
          <cell r="I57">
            <v>0</v>
          </cell>
          <cell r="J57">
            <v>32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0.63</v>
          </cell>
          <cell r="Q57">
            <v>0</v>
          </cell>
          <cell r="R57">
            <v>0.63</v>
          </cell>
          <cell r="S57">
            <v>0</v>
          </cell>
          <cell r="T57">
            <v>0</v>
          </cell>
          <cell r="U57">
            <v>1.26</v>
          </cell>
          <cell r="V57" t="str">
            <v>ok</v>
          </cell>
          <cell r="W57">
            <v>1.26</v>
          </cell>
          <cell r="X57">
            <v>11606.4</v>
          </cell>
          <cell r="Y57">
            <v>3238.2</v>
          </cell>
          <cell r="Z57">
            <v>0</v>
          </cell>
          <cell r="AA57">
            <v>2637</v>
          </cell>
          <cell r="AB57">
            <v>17481.599999999999</v>
          </cell>
          <cell r="AC57">
            <v>20614.82</v>
          </cell>
          <cell r="AD57">
            <v>40353.869999999995</v>
          </cell>
          <cell r="AE57">
            <v>39209.65</v>
          </cell>
        </row>
        <row r="58">
          <cell r="B58" t="str">
            <v>0000005248</v>
          </cell>
          <cell r="C58" t="str">
            <v>Final</v>
          </cell>
          <cell r="D58">
            <v>40589</v>
          </cell>
          <cell r="E58" t="str">
            <v>Debbie Nunn/Cathy Pye</v>
          </cell>
          <cell r="F58" t="str">
            <v>705 Main St East, Hamilton ON L8M 1K8</v>
          </cell>
          <cell r="G58">
            <v>12</v>
          </cell>
          <cell r="H58">
            <v>0</v>
          </cell>
          <cell r="I58">
            <v>10</v>
          </cell>
          <cell r="J58">
            <v>40</v>
          </cell>
          <cell r="K58">
            <v>0</v>
          </cell>
          <cell r="L58">
            <v>0</v>
          </cell>
          <cell r="M58">
            <v>0</v>
          </cell>
          <cell r="N58">
            <v>14</v>
          </cell>
          <cell r="O58">
            <v>14</v>
          </cell>
          <cell r="P58">
            <v>7</v>
          </cell>
          <cell r="Q58">
            <v>0.34</v>
          </cell>
          <cell r="R58">
            <v>2</v>
          </cell>
          <cell r="S58">
            <v>0</v>
          </cell>
          <cell r="T58">
            <v>1.5</v>
          </cell>
          <cell r="U58">
            <v>10.84</v>
          </cell>
          <cell r="V58" t="str">
            <v>ok</v>
          </cell>
          <cell r="W58">
            <v>9.34</v>
          </cell>
          <cell r="X58">
            <v>51590.45</v>
          </cell>
          <cell r="Y58">
            <v>27858.799999999999</v>
          </cell>
          <cell r="Z58">
            <v>0</v>
          </cell>
          <cell r="AA58">
            <v>19848</v>
          </cell>
          <cell r="AB58">
            <v>99297.25</v>
          </cell>
          <cell r="AC58">
            <v>132544.20000000001</v>
          </cell>
          <cell r="AD58">
            <v>13805.52</v>
          </cell>
          <cell r="AE58">
            <v>17691.2</v>
          </cell>
        </row>
        <row r="59">
          <cell r="B59" t="str">
            <v>0000005306</v>
          </cell>
          <cell r="C59" t="str">
            <v>Final</v>
          </cell>
          <cell r="D59">
            <v>40588</v>
          </cell>
          <cell r="E59" t="str">
            <v>Allison Sladin</v>
          </cell>
          <cell r="F59" t="str">
            <v>79 Collegiate St, Stoney Creek, ON L8G 3L5</v>
          </cell>
          <cell r="G59">
            <v>10</v>
          </cell>
          <cell r="H59">
            <v>0</v>
          </cell>
          <cell r="I59">
            <v>0</v>
          </cell>
          <cell r="J59">
            <v>16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0.84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0.84</v>
          </cell>
          <cell r="V59" t="str">
            <v>ok</v>
          </cell>
          <cell r="W59">
            <v>0.84</v>
          </cell>
          <cell r="X59">
            <v>2901.6</v>
          </cell>
          <cell r="Y59">
            <v>2158.8000000000002</v>
          </cell>
          <cell r="Z59">
            <v>0</v>
          </cell>
          <cell r="AA59">
            <v>2036</v>
          </cell>
          <cell r="AB59">
            <v>7096.4</v>
          </cell>
          <cell r="AC59">
            <v>10243.549999999999</v>
          </cell>
          <cell r="AD59">
            <v>80881.959999999992</v>
          </cell>
          <cell r="AE59">
            <v>99640.2</v>
          </cell>
        </row>
        <row r="60">
          <cell r="B60" t="str">
            <v>0000005933</v>
          </cell>
          <cell r="C60" t="str">
            <v>Final</v>
          </cell>
          <cell r="D60">
            <v>40589</v>
          </cell>
          <cell r="E60" t="str">
            <v>Tom Stevenson</v>
          </cell>
          <cell r="F60" t="str">
            <v>998 Upper Sherman Ave, Hamilton, ON L8V 4Y9</v>
          </cell>
          <cell r="G60">
            <v>12</v>
          </cell>
          <cell r="H60">
            <v>0</v>
          </cell>
          <cell r="I60">
            <v>0</v>
          </cell>
          <cell r="J60">
            <v>24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3</v>
          </cell>
          <cell r="Q60">
            <v>0</v>
          </cell>
          <cell r="R60">
            <v>1</v>
          </cell>
          <cell r="S60">
            <v>0</v>
          </cell>
          <cell r="T60">
            <v>0</v>
          </cell>
          <cell r="U60">
            <v>4</v>
          </cell>
          <cell r="V60" t="str">
            <v>ok</v>
          </cell>
          <cell r="W60">
            <v>4</v>
          </cell>
          <cell r="X60">
            <v>20891.52</v>
          </cell>
          <cell r="Y60">
            <v>10280</v>
          </cell>
          <cell r="Z60">
            <v>0</v>
          </cell>
          <cell r="AA60">
            <v>0</v>
          </cell>
          <cell r="AB60">
            <v>31171.52</v>
          </cell>
          <cell r="AC60">
            <v>35340.1</v>
          </cell>
          <cell r="AD60">
            <v>17481.599999999999</v>
          </cell>
          <cell r="AE60">
            <v>20614.82</v>
          </cell>
        </row>
        <row r="61">
          <cell r="B61" t="str">
            <v>0000005338</v>
          </cell>
          <cell r="C61" t="str">
            <v>Final</v>
          </cell>
          <cell r="D61">
            <v>40589</v>
          </cell>
          <cell r="E61" t="str">
            <v>Kathy Campanaro</v>
          </cell>
          <cell r="F61" t="str">
            <v>440 Hwy # 8, Stoney Creek, ON L8G 1E4</v>
          </cell>
          <cell r="G61">
            <v>12</v>
          </cell>
          <cell r="H61">
            <v>0</v>
          </cell>
          <cell r="I61">
            <v>15</v>
          </cell>
          <cell r="J61">
            <v>32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</v>
          </cell>
          <cell r="Q61">
            <v>0</v>
          </cell>
          <cell r="R61">
            <v>1</v>
          </cell>
          <cell r="S61">
            <v>0</v>
          </cell>
          <cell r="T61">
            <v>1.75</v>
          </cell>
          <cell r="U61">
            <v>8.75</v>
          </cell>
          <cell r="V61" t="str">
            <v>ok</v>
          </cell>
          <cell r="W61">
            <v>7</v>
          </cell>
          <cell r="X61">
            <v>48746.880000000005</v>
          </cell>
          <cell r="Y61">
            <v>22487.5</v>
          </cell>
          <cell r="Z61">
            <v>0</v>
          </cell>
          <cell r="AA61">
            <v>0</v>
          </cell>
          <cell r="AB61">
            <v>71234.38</v>
          </cell>
          <cell r="AC61">
            <v>67989.95</v>
          </cell>
          <cell r="AD61">
            <v>259299.04</v>
          </cell>
          <cell r="AE61">
            <v>370662.98</v>
          </cell>
        </row>
        <row r="62">
          <cell r="B62" t="str">
            <v>0000005387</v>
          </cell>
          <cell r="C62" t="str">
            <v>Final</v>
          </cell>
          <cell r="D62">
            <v>40590</v>
          </cell>
          <cell r="E62" t="str">
            <v>Joy Sharpe</v>
          </cell>
          <cell r="F62" t="str">
            <v>9 Clarendon Ave, Hamilton, ON L9A 2Z9</v>
          </cell>
          <cell r="G62">
            <v>12</v>
          </cell>
          <cell r="H62">
            <v>0</v>
          </cell>
          <cell r="I62">
            <v>10</v>
          </cell>
          <cell r="J62">
            <v>44</v>
          </cell>
          <cell r="K62">
            <v>0</v>
          </cell>
          <cell r="L62">
            <v>0</v>
          </cell>
          <cell r="M62">
            <v>0</v>
          </cell>
          <cell r="N62">
            <v>15</v>
          </cell>
          <cell r="O62">
            <v>15</v>
          </cell>
          <cell r="P62">
            <v>9.8800000000000008</v>
          </cell>
          <cell r="Q62">
            <v>0.96</v>
          </cell>
          <cell r="R62">
            <v>1.5</v>
          </cell>
          <cell r="S62">
            <v>0</v>
          </cell>
          <cell r="T62">
            <v>1</v>
          </cell>
          <cell r="U62">
            <v>13.34</v>
          </cell>
          <cell r="V62" t="str">
            <v>ok</v>
          </cell>
          <cell r="W62">
            <v>12.34</v>
          </cell>
          <cell r="X62">
            <v>56581.200000000004</v>
          </cell>
          <cell r="Y62">
            <v>34283.800000000003</v>
          </cell>
          <cell r="Z62">
            <v>0</v>
          </cell>
          <cell r="AA62">
            <v>15611</v>
          </cell>
          <cell r="AB62">
            <v>106476</v>
          </cell>
          <cell r="AC62">
            <v>130158.04000000001</v>
          </cell>
          <cell r="AD62">
            <v>99297.25</v>
          </cell>
          <cell r="AE62">
            <v>132544.20000000001</v>
          </cell>
        </row>
        <row r="63">
          <cell r="B63" t="str">
            <v>0000007069</v>
          </cell>
          <cell r="C63" t="str">
            <v>Final</v>
          </cell>
          <cell r="D63">
            <v>40591</v>
          </cell>
          <cell r="E63" t="str">
            <v>Celia Berlin</v>
          </cell>
          <cell r="F63" t="str">
            <v>215 Cline Ave N, Hamilton, ON L8S 4A1</v>
          </cell>
          <cell r="G63">
            <v>12</v>
          </cell>
          <cell r="H63">
            <v>0</v>
          </cell>
          <cell r="I63">
            <v>12</v>
          </cell>
          <cell r="J63">
            <v>34</v>
          </cell>
          <cell r="K63">
            <v>0</v>
          </cell>
          <cell r="L63">
            <v>22</v>
          </cell>
          <cell r="M63">
            <v>0</v>
          </cell>
          <cell r="N63">
            <v>15</v>
          </cell>
          <cell r="O63">
            <v>0</v>
          </cell>
          <cell r="P63">
            <v>8.5</v>
          </cell>
          <cell r="Q63">
            <v>0.5</v>
          </cell>
          <cell r="R63">
            <v>1.75</v>
          </cell>
          <cell r="S63">
            <v>0</v>
          </cell>
          <cell r="T63">
            <v>0.63</v>
          </cell>
          <cell r="U63">
            <v>11.38</v>
          </cell>
          <cell r="V63" t="str">
            <v>ok</v>
          </cell>
          <cell r="W63">
            <v>10.75</v>
          </cell>
          <cell r="X63">
            <v>54143.86</v>
          </cell>
          <cell r="Y63">
            <v>29246.6</v>
          </cell>
          <cell r="Z63">
            <v>0</v>
          </cell>
          <cell r="AA63">
            <v>0</v>
          </cell>
          <cell r="AB63">
            <v>83390.459999999992</v>
          </cell>
          <cell r="AC63">
            <v>51702.32</v>
          </cell>
          <cell r="AD63">
            <v>5734.3</v>
          </cell>
          <cell r="AE63">
            <v>10243.549999999999</v>
          </cell>
        </row>
        <row r="64">
          <cell r="B64" t="str">
            <v>0000007095</v>
          </cell>
          <cell r="C64" t="str">
            <v>Final</v>
          </cell>
          <cell r="D64">
            <v>40591</v>
          </cell>
          <cell r="E64" t="str">
            <v>Eileen Hunter-Cook</v>
          </cell>
          <cell r="F64" t="str">
            <v>37 King St W, Stoney Creek, ON L8G 1H7</v>
          </cell>
          <cell r="G64">
            <v>10</v>
          </cell>
          <cell r="H64">
            <v>0</v>
          </cell>
          <cell r="I64">
            <v>0</v>
          </cell>
          <cell r="J64">
            <v>16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2.72</v>
          </cell>
          <cell r="Q64">
            <v>0</v>
          </cell>
          <cell r="R64">
            <v>0.83</v>
          </cell>
          <cell r="S64">
            <v>0</v>
          </cell>
          <cell r="T64">
            <v>0</v>
          </cell>
          <cell r="U64">
            <v>3.55</v>
          </cell>
          <cell r="V64" t="str">
            <v>ok</v>
          </cell>
          <cell r="W64">
            <v>3.55</v>
          </cell>
          <cell r="X64">
            <v>11606.4</v>
          </cell>
          <cell r="Y64">
            <v>9123.5</v>
          </cell>
          <cell r="Z64">
            <v>0</v>
          </cell>
          <cell r="AA64">
            <v>0</v>
          </cell>
          <cell r="AB64">
            <v>20729.900000000001</v>
          </cell>
          <cell r="AC64">
            <v>44324.09</v>
          </cell>
          <cell r="AD64">
            <v>31171.52</v>
          </cell>
          <cell r="AE64">
            <v>35340.1</v>
          </cell>
        </row>
        <row r="65">
          <cell r="B65" t="str">
            <v>0000040311</v>
          </cell>
          <cell r="C65" t="str">
            <v>Final</v>
          </cell>
          <cell r="D65">
            <v>40626</v>
          </cell>
          <cell r="E65" t="str">
            <v>Wendy Teed</v>
          </cell>
          <cell r="F65" t="str">
            <v>P O Box 193, Millgrove, ON  L0R 1V0</v>
          </cell>
          <cell r="G65">
            <v>12</v>
          </cell>
          <cell r="H65">
            <v>10</v>
          </cell>
          <cell r="I65">
            <v>15</v>
          </cell>
          <cell r="J65">
            <v>40</v>
          </cell>
          <cell r="K65">
            <v>0</v>
          </cell>
          <cell r="L65">
            <v>0</v>
          </cell>
          <cell r="M65">
            <v>0</v>
          </cell>
          <cell r="N65">
            <v>24</v>
          </cell>
          <cell r="O65">
            <v>24</v>
          </cell>
          <cell r="P65">
            <v>13.51</v>
          </cell>
          <cell r="Q65">
            <v>1.72</v>
          </cell>
          <cell r="R65">
            <v>3</v>
          </cell>
          <cell r="S65">
            <v>0</v>
          </cell>
          <cell r="T65">
            <v>1</v>
          </cell>
          <cell r="U65">
            <v>19.23</v>
          </cell>
          <cell r="V65" t="str">
            <v>ok</v>
          </cell>
          <cell r="W65">
            <v>18.23</v>
          </cell>
          <cell r="X65">
            <v>83101.820000000007</v>
          </cell>
          <cell r="Y65">
            <v>49421.1</v>
          </cell>
          <cell r="Z65">
            <v>0</v>
          </cell>
          <cell r="AA65">
            <v>0</v>
          </cell>
          <cell r="AB65">
            <v>132522.92000000001</v>
          </cell>
          <cell r="AC65">
            <v>178534.35</v>
          </cell>
          <cell r="AD65">
            <v>71234.38</v>
          </cell>
          <cell r="AE65">
            <v>67989.95</v>
          </cell>
        </row>
        <row r="66">
          <cell r="B66" t="str">
            <v>0000005127</v>
          </cell>
          <cell r="C66" t="str">
            <v>Final</v>
          </cell>
          <cell r="D66">
            <v>40630</v>
          </cell>
          <cell r="E66" t="str">
            <v>Alex Webb</v>
          </cell>
          <cell r="F66" t="str">
            <v>44 Greendale Ave, Hamilton, ON L9C 5Z4</v>
          </cell>
          <cell r="G66">
            <v>12</v>
          </cell>
          <cell r="H66">
            <v>20</v>
          </cell>
          <cell r="I66">
            <v>45</v>
          </cell>
          <cell r="J66">
            <v>128</v>
          </cell>
          <cell r="K66">
            <v>36</v>
          </cell>
          <cell r="L66">
            <v>64</v>
          </cell>
          <cell r="M66">
            <v>0</v>
          </cell>
          <cell r="N66">
            <v>210</v>
          </cell>
          <cell r="O66">
            <v>135</v>
          </cell>
          <cell r="P66">
            <v>42.92</v>
          </cell>
          <cell r="Q66">
            <v>10.95</v>
          </cell>
          <cell r="R66">
            <v>16.96</v>
          </cell>
          <cell r="S66">
            <v>155</v>
          </cell>
          <cell r="T66">
            <v>12</v>
          </cell>
          <cell r="U66">
            <v>237.83</v>
          </cell>
          <cell r="V66" t="str">
            <v>ok</v>
          </cell>
          <cell r="W66">
            <v>225.83</v>
          </cell>
          <cell r="X66">
            <v>313972.45999999996</v>
          </cell>
          <cell r="Y66">
            <v>212873.09999999998</v>
          </cell>
          <cell r="Z66">
            <v>494795.34</v>
          </cell>
          <cell r="AA66">
            <v>79562</v>
          </cell>
          <cell r="AB66">
            <v>1101202.8999999999</v>
          </cell>
          <cell r="AC66">
            <v>0</v>
          </cell>
          <cell r="AD66">
            <v>106476</v>
          </cell>
          <cell r="AE66">
            <v>130158.04000000001</v>
          </cell>
        </row>
        <row r="67">
          <cell r="B67" t="str">
            <v>0000006038</v>
          </cell>
          <cell r="C67" t="str">
            <v>Final</v>
          </cell>
          <cell r="D67">
            <v>40588</v>
          </cell>
          <cell r="E67" t="str">
            <v>Grace Roberts</v>
          </cell>
          <cell r="F67" t="str">
            <v>27 Jessica Street, Hamilton, ON L8W 1A4</v>
          </cell>
          <cell r="G67">
            <v>12</v>
          </cell>
          <cell r="H67">
            <v>0</v>
          </cell>
          <cell r="I67">
            <v>10</v>
          </cell>
          <cell r="J67">
            <v>128</v>
          </cell>
          <cell r="K67">
            <v>234</v>
          </cell>
          <cell r="L67">
            <v>0</v>
          </cell>
          <cell r="M67">
            <v>74</v>
          </cell>
          <cell r="N67">
            <v>688</v>
          </cell>
          <cell r="O67">
            <v>165</v>
          </cell>
          <cell r="P67">
            <v>41.82</v>
          </cell>
          <cell r="Q67">
            <v>28.32</v>
          </cell>
          <cell r="R67">
            <v>11.78</v>
          </cell>
          <cell r="S67">
            <v>12.26</v>
          </cell>
          <cell r="T67">
            <v>0</v>
          </cell>
          <cell r="U67">
            <v>94.18</v>
          </cell>
          <cell r="V67" t="str">
            <v>ok</v>
          </cell>
          <cell r="W67">
            <v>94.18</v>
          </cell>
          <cell r="X67">
            <v>395826.60000000009</v>
          </cell>
          <cell r="Y67">
            <v>230503.3</v>
          </cell>
          <cell r="Z67">
            <v>0</v>
          </cell>
          <cell r="AA67">
            <v>97414</v>
          </cell>
          <cell r="AB67">
            <v>723743.90000000014</v>
          </cell>
          <cell r="AC67">
            <v>955831.83</v>
          </cell>
          <cell r="AD67">
            <v>83390.459999999992</v>
          </cell>
          <cell r="AE67">
            <v>51702.32</v>
          </cell>
        </row>
        <row r="68">
          <cell r="B68" t="str">
            <v>0000006067</v>
          </cell>
          <cell r="C68" t="str">
            <v>Final</v>
          </cell>
          <cell r="D68">
            <v>40631</v>
          </cell>
          <cell r="E68" t="str">
            <v>Yang Yang Du</v>
          </cell>
          <cell r="F68" t="str">
            <v>132 Dundas St E, Dundas, ON L9H 7K6</v>
          </cell>
          <cell r="G68">
            <v>12</v>
          </cell>
          <cell r="H68">
            <v>0</v>
          </cell>
          <cell r="I68">
            <v>8</v>
          </cell>
          <cell r="J68">
            <v>35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6</v>
          </cell>
          <cell r="Q68">
            <v>0</v>
          </cell>
          <cell r="R68">
            <v>2</v>
          </cell>
          <cell r="S68">
            <v>0</v>
          </cell>
          <cell r="T68">
            <v>1</v>
          </cell>
          <cell r="U68">
            <v>9</v>
          </cell>
          <cell r="V68" t="str">
            <v>ok</v>
          </cell>
          <cell r="W68">
            <v>8</v>
          </cell>
          <cell r="X68">
            <v>41608.94</v>
          </cell>
          <cell r="Y68">
            <v>23130</v>
          </cell>
          <cell r="Z68">
            <v>0</v>
          </cell>
          <cell r="AA68">
            <v>0</v>
          </cell>
          <cell r="AB68">
            <v>64738.94</v>
          </cell>
          <cell r="AC68">
            <v>110091.01000000001</v>
          </cell>
          <cell r="AD68">
            <v>20729.900000000001</v>
          </cell>
          <cell r="AE68">
            <v>44324.09</v>
          </cell>
        </row>
        <row r="69">
          <cell r="B69" t="str">
            <v>0000005514</v>
          </cell>
          <cell r="C69" t="str">
            <v>Final</v>
          </cell>
          <cell r="D69">
            <v>40588</v>
          </cell>
          <cell r="E69" t="str">
            <v>Shirley McCoy</v>
          </cell>
          <cell r="F69" t="str">
            <v>126 Wilson St E, Ancaster ON L9G 2B7</v>
          </cell>
          <cell r="G69">
            <v>12</v>
          </cell>
          <cell r="H69">
            <v>0</v>
          </cell>
          <cell r="I69">
            <v>15</v>
          </cell>
          <cell r="J69">
            <v>56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8</v>
          </cell>
          <cell r="Q69">
            <v>0</v>
          </cell>
          <cell r="R69">
            <v>1</v>
          </cell>
          <cell r="S69">
            <v>0</v>
          </cell>
          <cell r="T69">
            <v>0.75</v>
          </cell>
          <cell r="U69">
            <v>9.75</v>
          </cell>
          <cell r="V69" t="str">
            <v>ok</v>
          </cell>
          <cell r="W69">
            <v>9</v>
          </cell>
          <cell r="X69">
            <v>69638.399999999994</v>
          </cell>
          <cell r="Y69">
            <v>25057.5</v>
          </cell>
          <cell r="Z69">
            <v>0</v>
          </cell>
          <cell r="AA69">
            <v>0</v>
          </cell>
          <cell r="AB69">
            <v>94695.9</v>
          </cell>
          <cell r="AC69">
            <v>105962.42</v>
          </cell>
          <cell r="AD69">
            <v>132522.92000000001</v>
          </cell>
          <cell r="AE69">
            <v>178534.35</v>
          </cell>
        </row>
        <row r="70">
          <cell r="B70" t="str">
            <v>0000005730</v>
          </cell>
          <cell r="C70" t="str">
            <v>Final</v>
          </cell>
          <cell r="D70">
            <v>40624</v>
          </cell>
          <cell r="E70" t="str">
            <v>Shelley Bradaric</v>
          </cell>
          <cell r="F70" t="str">
            <v>215 Parkside Dr, Waterdown, ON  L0R 2H0</v>
          </cell>
          <cell r="G70">
            <v>12</v>
          </cell>
          <cell r="H70">
            <v>0</v>
          </cell>
          <cell r="I70">
            <v>10</v>
          </cell>
          <cell r="J70">
            <v>22</v>
          </cell>
          <cell r="K70">
            <v>22</v>
          </cell>
          <cell r="L70">
            <v>0</v>
          </cell>
          <cell r="M70">
            <v>0</v>
          </cell>
          <cell r="N70">
            <v>90</v>
          </cell>
          <cell r="O70">
            <v>0</v>
          </cell>
          <cell r="P70">
            <v>7.5</v>
          </cell>
          <cell r="Q70">
            <v>3.62</v>
          </cell>
          <cell r="R70">
            <v>1</v>
          </cell>
          <cell r="S70">
            <v>0</v>
          </cell>
          <cell r="T70">
            <v>1</v>
          </cell>
          <cell r="U70">
            <v>13.12</v>
          </cell>
          <cell r="V70" t="str">
            <v>ok</v>
          </cell>
          <cell r="W70">
            <v>12.12</v>
          </cell>
          <cell r="X70">
            <v>61165.729999999996</v>
          </cell>
          <cell r="Y70">
            <v>33718.399999999994</v>
          </cell>
          <cell r="Z70">
            <v>0</v>
          </cell>
          <cell r="AA70">
            <v>15227</v>
          </cell>
          <cell r="AB70">
            <v>110111.12999999999</v>
          </cell>
          <cell r="AC70">
            <v>147137.29</v>
          </cell>
          <cell r="AD70">
            <v>1101202.8999999999</v>
          </cell>
          <cell r="AE70">
            <v>0</v>
          </cell>
        </row>
        <row r="71">
          <cell r="B71" t="str">
            <v>0000002564</v>
          </cell>
          <cell r="C71" t="str">
            <v>Final</v>
          </cell>
          <cell r="D71">
            <v>40591</v>
          </cell>
          <cell r="E71" t="str">
            <v>Ms Karen Mitchell</v>
          </cell>
          <cell r="F71" t="str">
            <v>314 Greencedar Dr, Hamilton ON L9C 7K6</v>
          </cell>
          <cell r="G71">
            <v>12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3</v>
          </cell>
          <cell r="S71">
            <v>75</v>
          </cell>
          <cell r="T71">
            <v>2</v>
          </cell>
          <cell r="U71">
            <v>80</v>
          </cell>
          <cell r="V71" t="str">
            <v>ok</v>
          </cell>
          <cell r="W71">
            <v>78</v>
          </cell>
          <cell r="X71">
            <v>0</v>
          </cell>
          <cell r="Y71">
            <v>12850</v>
          </cell>
          <cell r="Z71">
            <v>169792.93</v>
          </cell>
          <cell r="AA71">
            <v>0</v>
          </cell>
          <cell r="AB71">
            <v>182642.93</v>
          </cell>
          <cell r="AC71">
            <v>243347.37</v>
          </cell>
          <cell r="AD71">
            <v>723743.90000000014</v>
          </cell>
          <cell r="AE71">
            <v>955831.83</v>
          </cell>
        </row>
        <row r="72">
          <cell r="B72" t="str">
            <v>0000005764</v>
          </cell>
          <cell r="C72" t="str">
            <v>Final</v>
          </cell>
          <cell r="D72">
            <v>40632</v>
          </cell>
          <cell r="E72" t="str">
            <v>Daljit Garry</v>
          </cell>
          <cell r="F72" t="str">
            <v>195 Ferguson Ave, Hamilton, ON L8J 8J1</v>
          </cell>
          <cell r="G72">
            <v>12</v>
          </cell>
          <cell r="H72">
            <v>0</v>
          </cell>
          <cell r="I72">
            <v>0</v>
          </cell>
          <cell r="J72">
            <v>22</v>
          </cell>
          <cell r="K72">
            <v>0</v>
          </cell>
          <cell r="L72">
            <v>0</v>
          </cell>
          <cell r="M72">
            <v>0</v>
          </cell>
          <cell r="N72">
            <v>16</v>
          </cell>
          <cell r="O72">
            <v>45</v>
          </cell>
          <cell r="P72">
            <v>2.5</v>
          </cell>
          <cell r="Q72">
            <v>0.76</v>
          </cell>
          <cell r="R72">
            <v>1.59</v>
          </cell>
          <cell r="S72">
            <v>0</v>
          </cell>
          <cell r="T72">
            <v>0.13</v>
          </cell>
          <cell r="U72">
            <v>4.9800000000000004</v>
          </cell>
          <cell r="V72" t="str">
            <v>ok</v>
          </cell>
          <cell r="W72">
            <v>4.8500000000000005</v>
          </cell>
          <cell r="X72">
            <v>24180</v>
          </cell>
          <cell r="Y72">
            <v>12798.6</v>
          </cell>
          <cell r="Z72">
            <v>0</v>
          </cell>
          <cell r="AA72">
            <v>0</v>
          </cell>
          <cell r="AB72">
            <v>36978.6</v>
          </cell>
          <cell r="AC72">
            <v>43537.990000000005</v>
          </cell>
          <cell r="AD72">
            <v>74446.880000000005</v>
          </cell>
          <cell r="AE72">
            <v>110091.01000000001</v>
          </cell>
        </row>
        <row r="73">
          <cell r="B73" t="str">
            <v>0000033910</v>
          </cell>
          <cell r="C73" t="str">
            <v>Final</v>
          </cell>
          <cell r="D73">
            <v>40588</v>
          </cell>
          <cell r="E73" t="str">
            <v>Lauretta Green</v>
          </cell>
          <cell r="F73" t="str">
            <v>2 Bond St N, Hamilton, ON L8S 3W1</v>
          </cell>
          <cell r="G73">
            <v>10</v>
          </cell>
          <cell r="H73">
            <v>0</v>
          </cell>
          <cell r="I73">
            <v>0</v>
          </cell>
          <cell r="J73">
            <v>16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0.42</v>
          </cell>
          <cell r="Q73">
            <v>0</v>
          </cell>
          <cell r="R73">
            <v>0.42</v>
          </cell>
          <cell r="S73">
            <v>0</v>
          </cell>
          <cell r="T73">
            <v>0</v>
          </cell>
          <cell r="U73">
            <v>0.84</v>
          </cell>
          <cell r="V73" t="str">
            <v>ok</v>
          </cell>
          <cell r="W73">
            <v>0.84</v>
          </cell>
          <cell r="X73">
            <v>2901.6</v>
          </cell>
          <cell r="Y73">
            <v>2158.8000000000002</v>
          </cell>
          <cell r="Z73">
            <v>0</v>
          </cell>
          <cell r="AA73">
            <v>0</v>
          </cell>
          <cell r="AB73">
            <v>5060.3999999999996</v>
          </cell>
          <cell r="AC73">
            <v>6540.16</v>
          </cell>
          <cell r="AD73">
            <v>94695.9</v>
          </cell>
          <cell r="AE73">
            <v>105962.42</v>
          </cell>
        </row>
        <row r="74">
          <cell r="B74" t="str">
            <v>0000005772</v>
          </cell>
          <cell r="C74" t="str">
            <v>Final</v>
          </cell>
          <cell r="D74">
            <v>40588</v>
          </cell>
          <cell r="E74" t="str">
            <v>Renza Robinson</v>
          </cell>
          <cell r="F74" t="str">
            <v>P O Box 32040, Hamilton, ON L8W 3L3</v>
          </cell>
          <cell r="G74">
            <v>10</v>
          </cell>
          <cell r="H74">
            <v>0</v>
          </cell>
          <cell r="I74">
            <v>2</v>
          </cell>
          <cell r="J74">
            <v>14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0.21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0.21</v>
          </cell>
          <cell r="V74" t="str">
            <v>ok</v>
          </cell>
          <cell r="W74">
            <v>0.21</v>
          </cell>
          <cell r="X74">
            <v>3119.2200000000003</v>
          </cell>
          <cell r="Y74">
            <v>539.70000000000005</v>
          </cell>
          <cell r="Z74">
            <v>0</v>
          </cell>
          <cell r="AA74">
            <v>432</v>
          </cell>
          <cell r="AB74">
            <v>4090.92</v>
          </cell>
          <cell r="AC74">
            <v>4831.21</v>
          </cell>
          <cell r="AD74">
            <v>110111.12999999999</v>
          </cell>
          <cell r="AE74">
            <v>147137.29</v>
          </cell>
        </row>
        <row r="75">
          <cell r="B75" t="str">
            <v>0000005780</v>
          </cell>
          <cell r="C75" t="str">
            <v>Final</v>
          </cell>
          <cell r="D75">
            <v>40589</v>
          </cell>
          <cell r="E75" t="str">
            <v>Laura Martindale</v>
          </cell>
          <cell r="F75" t="str">
            <v>689 West 5th Ave, Hamilton, ON L9C 3R3</v>
          </cell>
          <cell r="G75">
            <v>12</v>
          </cell>
          <cell r="H75">
            <v>0</v>
          </cell>
          <cell r="I75">
            <v>10</v>
          </cell>
          <cell r="J75">
            <v>32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6.66</v>
          </cell>
          <cell r="Q75">
            <v>0</v>
          </cell>
          <cell r="R75">
            <v>1</v>
          </cell>
          <cell r="S75">
            <v>0</v>
          </cell>
          <cell r="T75">
            <v>2.25</v>
          </cell>
          <cell r="U75">
            <v>9.91</v>
          </cell>
          <cell r="V75" t="str">
            <v>ok</v>
          </cell>
          <cell r="W75">
            <v>7.66</v>
          </cell>
          <cell r="X75">
            <v>41783.040000000001</v>
          </cell>
          <cell r="Y75">
            <v>25468.7</v>
          </cell>
          <cell r="Z75">
            <v>0</v>
          </cell>
          <cell r="AA75">
            <v>0</v>
          </cell>
          <cell r="AB75">
            <v>67251.740000000005</v>
          </cell>
          <cell r="AC75">
            <v>81183.64</v>
          </cell>
          <cell r="AD75">
            <v>182642.93</v>
          </cell>
          <cell r="AE75">
            <v>243347.37</v>
          </cell>
        </row>
        <row r="76">
          <cell r="B76" t="str">
            <v>0000005816</v>
          </cell>
          <cell r="C76" t="str">
            <v>Final</v>
          </cell>
          <cell r="D76">
            <v>40590</v>
          </cell>
          <cell r="E76" t="str">
            <v>Suzanne Pellegrino</v>
          </cell>
          <cell r="F76" t="str">
            <v>1296 Barton St E, Stoney Creek, ON L8E 5L4</v>
          </cell>
          <cell r="G76">
            <v>12</v>
          </cell>
          <cell r="H76">
            <v>0</v>
          </cell>
          <cell r="I76">
            <v>20</v>
          </cell>
          <cell r="J76">
            <v>45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8.75</v>
          </cell>
          <cell r="Q76">
            <v>0</v>
          </cell>
          <cell r="R76">
            <v>1</v>
          </cell>
          <cell r="S76">
            <v>0</v>
          </cell>
          <cell r="T76">
            <v>1.76</v>
          </cell>
          <cell r="U76">
            <v>11.51</v>
          </cell>
          <cell r="V76" t="str">
            <v>ok</v>
          </cell>
          <cell r="W76">
            <v>9.75</v>
          </cell>
          <cell r="X76">
            <v>67026.959999999992</v>
          </cell>
          <cell r="Y76">
            <v>29580.7</v>
          </cell>
          <cell r="Z76">
            <v>0</v>
          </cell>
          <cell r="AA76">
            <v>0</v>
          </cell>
          <cell r="AB76">
            <v>96607.659999999989</v>
          </cell>
          <cell r="AC76">
            <v>98502.3</v>
          </cell>
          <cell r="AD76">
            <v>36978.6</v>
          </cell>
          <cell r="AE76">
            <v>43537.990000000005</v>
          </cell>
        </row>
        <row r="77">
          <cell r="B77" t="str">
            <v>0000002699</v>
          </cell>
          <cell r="C77" t="str">
            <v>Final</v>
          </cell>
          <cell r="D77">
            <v>40596</v>
          </cell>
          <cell r="E77" t="str">
            <v>Nicki Glowacki</v>
          </cell>
          <cell r="F77" t="str">
            <v>79 James St S, Hamilton, ON L8P 2Z1</v>
          </cell>
          <cell r="G77">
            <v>12</v>
          </cell>
          <cell r="H77">
            <v>6</v>
          </cell>
          <cell r="I77">
            <v>40</v>
          </cell>
          <cell r="J77">
            <v>208</v>
          </cell>
          <cell r="K77">
            <v>136</v>
          </cell>
          <cell r="L77">
            <v>0</v>
          </cell>
          <cell r="M77">
            <v>0</v>
          </cell>
          <cell r="N77">
            <v>999</v>
          </cell>
          <cell r="O77">
            <v>50</v>
          </cell>
          <cell r="P77">
            <v>50.42</v>
          </cell>
          <cell r="Q77">
            <v>32.159999999999997</v>
          </cell>
          <cell r="R77">
            <v>8</v>
          </cell>
          <cell r="S77">
            <v>0</v>
          </cell>
          <cell r="T77">
            <v>0</v>
          </cell>
          <cell r="U77">
            <v>90.58</v>
          </cell>
          <cell r="V77" t="str">
            <v>ok</v>
          </cell>
          <cell r="W77">
            <v>90.58</v>
          </cell>
          <cell r="X77">
            <v>459574.75000000006</v>
          </cell>
          <cell r="Y77">
            <v>232790.60000000009</v>
          </cell>
          <cell r="Z77">
            <v>0</v>
          </cell>
          <cell r="AA77">
            <v>0</v>
          </cell>
          <cell r="AB77">
            <v>692365.35000000009</v>
          </cell>
          <cell r="AC77">
            <v>0</v>
          </cell>
          <cell r="AD77">
            <v>5060.3999999999996</v>
          </cell>
          <cell r="AE77">
            <v>6540.16</v>
          </cell>
        </row>
        <row r="78">
          <cell r="B78" t="str">
            <v>0000007346</v>
          </cell>
          <cell r="C78" t="str">
            <v>Final</v>
          </cell>
          <cell r="D78">
            <v>40626</v>
          </cell>
          <cell r="E78" t="str">
            <v>Susan Weir</v>
          </cell>
          <cell r="F78" t="str">
            <v>75 MacNab St S, Hamilton, ON L8P 3C1</v>
          </cell>
          <cell r="G78">
            <v>12</v>
          </cell>
          <cell r="H78">
            <v>0</v>
          </cell>
          <cell r="I78">
            <v>20</v>
          </cell>
          <cell r="J78">
            <v>48</v>
          </cell>
          <cell r="K78">
            <v>34</v>
          </cell>
          <cell r="L78">
            <v>0</v>
          </cell>
          <cell r="M78">
            <v>0</v>
          </cell>
          <cell r="N78">
            <v>50</v>
          </cell>
          <cell r="O78">
            <v>30</v>
          </cell>
          <cell r="P78">
            <v>17.25</v>
          </cell>
          <cell r="Q78">
            <v>1.23</v>
          </cell>
          <cell r="R78">
            <v>2.2599999999999998</v>
          </cell>
          <cell r="S78">
            <v>0</v>
          </cell>
          <cell r="T78">
            <v>2.52</v>
          </cell>
          <cell r="U78">
            <v>23.26</v>
          </cell>
          <cell r="V78" t="str">
            <v>ok</v>
          </cell>
          <cell r="W78">
            <v>20.740000000000002</v>
          </cell>
          <cell r="X78">
            <v>97126.22</v>
          </cell>
          <cell r="Y78">
            <v>59778.200000000004</v>
          </cell>
          <cell r="Z78">
            <v>0</v>
          </cell>
          <cell r="AA78">
            <v>10717</v>
          </cell>
          <cell r="AB78">
            <v>167621.42000000001</v>
          </cell>
          <cell r="AC78">
            <v>0</v>
          </cell>
          <cell r="AD78">
            <v>3873.3</v>
          </cell>
          <cell r="AE78">
            <v>4831.21</v>
          </cell>
        </row>
        <row r="79">
          <cell r="B79" t="str">
            <v>0000005780</v>
          </cell>
          <cell r="C79" t="str">
            <v>Final</v>
          </cell>
          <cell r="D79" t="str">
            <v>CL</v>
          </cell>
          <cell r="E79">
            <v>1</v>
          </cell>
          <cell r="F79">
            <v>40589</v>
          </cell>
          <cell r="G79" t="str">
            <v>Laura Martindale</v>
          </cell>
          <cell r="H79" t="str">
            <v>689 West 5th Ave, Hamilton, ON L9C 3R3</v>
          </cell>
          <cell r="I79">
            <v>12</v>
          </cell>
          <cell r="J79">
            <v>0</v>
          </cell>
          <cell r="K79">
            <v>10</v>
          </cell>
          <cell r="L79">
            <v>32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6.66</v>
          </cell>
          <cell r="S79">
            <v>0</v>
          </cell>
          <cell r="T79">
            <v>1</v>
          </cell>
          <cell r="U79">
            <v>0</v>
          </cell>
          <cell r="V79">
            <v>2.25</v>
          </cell>
          <cell r="W79">
            <v>9.91</v>
          </cell>
          <cell r="X79" t="str">
            <v>ok</v>
          </cell>
          <cell r="Y79">
            <v>7.66</v>
          </cell>
          <cell r="Z79">
            <v>41783.040000000001</v>
          </cell>
          <cell r="AA79">
            <v>25468.7</v>
          </cell>
          <cell r="AB79">
            <v>0</v>
          </cell>
          <cell r="AC79">
            <v>0</v>
          </cell>
          <cell r="AD79">
            <v>67251.740000000005</v>
          </cell>
          <cell r="AE79">
            <v>81183.64</v>
          </cell>
        </row>
        <row r="80">
          <cell r="B80" t="str">
            <v>0000005816</v>
          </cell>
          <cell r="C80" t="str">
            <v>Final</v>
          </cell>
          <cell r="D80" t="str">
            <v>CL</v>
          </cell>
          <cell r="E80">
            <v>1</v>
          </cell>
          <cell r="F80">
            <v>40590</v>
          </cell>
          <cell r="G80" t="str">
            <v>Suzanne Pellegrino</v>
          </cell>
          <cell r="H80" t="str">
            <v>1296 Barton St E, Stoney Creek, ON L8E 5L4</v>
          </cell>
          <cell r="I80">
            <v>12</v>
          </cell>
          <cell r="J80">
            <v>0</v>
          </cell>
          <cell r="K80">
            <v>20</v>
          </cell>
          <cell r="L80">
            <v>45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8.75</v>
          </cell>
          <cell r="S80">
            <v>0</v>
          </cell>
          <cell r="T80">
            <v>1</v>
          </cell>
          <cell r="U80">
            <v>0</v>
          </cell>
          <cell r="V80">
            <v>1.76</v>
          </cell>
          <cell r="W80">
            <v>11.51</v>
          </cell>
          <cell r="X80" t="str">
            <v>ok</v>
          </cell>
          <cell r="Y80">
            <v>9.75</v>
          </cell>
          <cell r="Z80">
            <v>67026.959999999992</v>
          </cell>
          <cell r="AA80">
            <v>29580.7</v>
          </cell>
          <cell r="AB80">
            <v>0</v>
          </cell>
          <cell r="AC80">
            <v>0</v>
          </cell>
          <cell r="AD80">
            <v>96607.659999999989</v>
          </cell>
          <cell r="AE80">
            <v>98502.3</v>
          </cell>
        </row>
        <row r="81">
          <cell r="B81" t="str">
            <v>0000053771</v>
          </cell>
          <cell r="C81" t="str">
            <v>HOLD</v>
          </cell>
          <cell r="D81">
            <v>40591</v>
          </cell>
          <cell r="E81" t="str">
            <v>Tanya Gnossen</v>
          </cell>
          <cell r="F81" t="str">
            <v>20 Stanley Ave, Hamilton, ON L8P 2L1</v>
          </cell>
          <cell r="G81">
            <v>12</v>
          </cell>
          <cell r="H81">
            <v>0</v>
          </cell>
          <cell r="I81">
            <v>5</v>
          </cell>
          <cell r="J81">
            <v>12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1.75</v>
          </cell>
          <cell r="Q81">
            <v>0</v>
          </cell>
          <cell r="R81">
            <v>1</v>
          </cell>
          <cell r="S81">
            <v>0</v>
          </cell>
          <cell r="T81">
            <v>0</v>
          </cell>
          <cell r="U81">
            <v>2.75</v>
          </cell>
          <cell r="V81" t="str">
            <v>ok</v>
          </cell>
          <cell r="W81">
            <v>2.75</v>
          </cell>
          <cell r="X81">
            <v>17409.599999999999</v>
          </cell>
          <cell r="Y81">
            <v>7067.5</v>
          </cell>
          <cell r="Z81">
            <v>0</v>
          </cell>
          <cell r="AA81">
            <v>0</v>
          </cell>
          <cell r="AB81">
            <v>24477.1</v>
          </cell>
          <cell r="AC81">
            <v>9990.82</v>
          </cell>
          <cell r="AD81">
            <v>692365.35000000009</v>
          </cell>
          <cell r="AE81">
            <v>0</v>
          </cell>
        </row>
        <row r="82">
          <cell r="B82" t="str">
            <v>0000001249</v>
          </cell>
          <cell r="C82" t="str">
            <v>HOLD</v>
          </cell>
          <cell r="D82">
            <v>40591</v>
          </cell>
          <cell r="E82" t="str">
            <v>Charlie Firth</v>
          </cell>
          <cell r="F82" t="str">
            <v>331 Strathearne Ave, Hamitlon ON L8H 5K9</v>
          </cell>
          <cell r="G82">
            <v>12</v>
          </cell>
          <cell r="H82">
            <v>0</v>
          </cell>
          <cell r="I82">
            <v>5</v>
          </cell>
          <cell r="J82">
            <v>16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2</v>
          </cell>
          <cell r="Q82">
            <v>0</v>
          </cell>
          <cell r="R82">
            <v>1</v>
          </cell>
          <cell r="S82">
            <v>0</v>
          </cell>
          <cell r="T82">
            <v>0.75</v>
          </cell>
          <cell r="U82">
            <v>3.75</v>
          </cell>
          <cell r="V82" t="str">
            <v>ok</v>
          </cell>
          <cell r="W82">
            <v>3</v>
          </cell>
          <cell r="X82">
            <v>20891.52</v>
          </cell>
          <cell r="Y82">
            <v>9637.5</v>
          </cell>
          <cell r="Z82">
            <v>0</v>
          </cell>
          <cell r="AA82">
            <v>0</v>
          </cell>
          <cell r="AB82">
            <v>30529.02</v>
          </cell>
          <cell r="AC82">
            <v>23417.510000000002</v>
          </cell>
          <cell r="AD82">
            <v>167621.42000000001</v>
          </cell>
          <cell r="AE82">
            <v>0</v>
          </cell>
        </row>
        <row r="83">
          <cell r="B83" t="str">
            <v>0000069835</v>
          </cell>
          <cell r="C83" t="str">
            <v>Pressure</v>
          </cell>
          <cell r="D83">
            <v>40592</v>
          </cell>
          <cell r="E83" t="str">
            <v>Arlene Van Poppel</v>
          </cell>
          <cell r="F83" t="str">
            <v>1221 Wilson St E, Hamilton, ON L8S 4K6</v>
          </cell>
          <cell r="G83">
            <v>12</v>
          </cell>
          <cell r="H83">
            <v>0</v>
          </cell>
          <cell r="I83">
            <v>15</v>
          </cell>
          <cell r="J83">
            <v>32</v>
          </cell>
          <cell r="K83">
            <v>8</v>
          </cell>
          <cell r="L83">
            <v>0</v>
          </cell>
          <cell r="M83">
            <v>0</v>
          </cell>
          <cell r="N83">
            <v>0</v>
          </cell>
          <cell r="O83">
            <v>20</v>
          </cell>
          <cell r="P83">
            <v>6.25</v>
          </cell>
          <cell r="Q83">
            <v>0.34</v>
          </cell>
          <cell r="R83">
            <v>1</v>
          </cell>
          <cell r="S83">
            <v>0</v>
          </cell>
          <cell r="T83">
            <v>2.75</v>
          </cell>
          <cell r="U83">
            <v>10.34</v>
          </cell>
          <cell r="V83" t="str">
            <v>ok</v>
          </cell>
          <cell r="W83">
            <v>7.59</v>
          </cell>
          <cell r="X83">
            <v>55865.47</v>
          </cell>
          <cell r="Y83">
            <v>26573.8</v>
          </cell>
          <cell r="Z83">
            <v>0</v>
          </cell>
          <cell r="AA83">
            <v>0</v>
          </cell>
          <cell r="AB83">
            <v>82439.27</v>
          </cell>
          <cell r="AC83">
            <v>0</v>
          </cell>
        </row>
        <row r="84">
          <cell r="B84" t="str">
            <v>0000003559</v>
          </cell>
          <cell r="C84" t="str">
            <v>HOLD</v>
          </cell>
          <cell r="D84" t="str">
            <v>NP</v>
          </cell>
        </row>
        <row r="85">
          <cell r="B85" t="str">
            <v>0000005244</v>
          </cell>
          <cell r="C85" t="str">
            <v>HOLD</v>
          </cell>
          <cell r="D85">
            <v>40634</v>
          </cell>
          <cell r="E85" t="str">
            <v>Rev Canon Wendy B Roy</v>
          </cell>
          <cell r="F85">
            <v>40591</v>
          </cell>
          <cell r="G85" t="str">
            <v>Tanya Gnossen</v>
          </cell>
          <cell r="H85" t="str">
            <v>20 Stanley Ave, Hamilton, ON L8P 2L1</v>
          </cell>
          <cell r="I85">
            <v>12</v>
          </cell>
          <cell r="J85">
            <v>0</v>
          </cell>
          <cell r="K85">
            <v>5</v>
          </cell>
          <cell r="L85">
            <v>12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1.75</v>
          </cell>
          <cell r="S85">
            <v>0</v>
          </cell>
          <cell r="T85">
            <v>1</v>
          </cell>
          <cell r="U85">
            <v>0</v>
          </cell>
          <cell r="V85">
            <v>0</v>
          </cell>
          <cell r="W85">
            <v>2.75</v>
          </cell>
          <cell r="X85" t="str">
            <v>ok</v>
          </cell>
          <cell r="Y85">
            <v>2.75</v>
          </cell>
          <cell r="Z85">
            <v>17409.599999999999</v>
          </cell>
          <cell r="AA85">
            <v>7067.5</v>
          </cell>
          <cell r="AB85">
            <v>0</v>
          </cell>
          <cell r="AC85">
            <v>0</v>
          </cell>
          <cell r="AD85">
            <v>24477.1</v>
          </cell>
          <cell r="AE85">
            <v>9990.82</v>
          </cell>
        </row>
        <row r="86">
          <cell r="B86" t="str">
            <v>0000001249</v>
          </cell>
          <cell r="C86" t="str">
            <v>Pressure</v>
          </cell>
          <cell r="D86" t="str">
            <v>CL</v>
          </cell>
          <cell r="F86">
            <v>40591</v>
          </cell>
          <cell r="G86" t="str">
            <v>Charlie Firth</v>
          </cell>
          <cell r="H86" t="str">
            <v>331 Strathearne Ave, Hamitlon ON L8H 5K9</v>
          </cell>
          <cell r="I86">
            <v>12</v>
          </cell>
          <cell r="J86">
            <v>0</v>
          </cell>
          <cell r="K86">
            <v>5</v>
          </cell>
          <cell r="L86">
            <v>16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  <cell r="T86">
            <v>1</v>
          </cell>
          <cell r="U86">
            <v>0</v>
          </cell>
          <cell r="V86">
            <v>0.75</v>
          </cell>
          <cell r="W86">
            <v>3.75</v>
          </cell>
          <cell r="X86" t="str">
            <v>ok</v>
          </cell>
          <cell r="Y86">
            <v>3</v>
          </cell>
          <cell r="Z86">
            <v>20891.52</v>
          </cell>
          <cell r="AA86">
            <v>9637.5</v>
          </cell>
          <cell r="AB86">
            <v>0</v>
          </cell>
          <cell r="AC86">
            <v>0</v>
          </cell>
          <cell r="AD86">
            <v>30529.02</v>
          </cell>
          <cell r="AE86">
            <v>23417.510000000002</v>
          </cell>
        </row>
        <row r="87">
          <cell r="B87" t="str">
            <v>0000044751</v>
          </cell>
          <cell r="C87" t="str">
            <v>HOLD</v>
          </cell>
          <cell r="D87">
            <v>40634</v>
          </cell>
          <cell r="E87" t="str">
            <v>Steve Sicurella</v>
          </cell>
          <cell r="F87">
            <v>40592</v>
          </cell>
          <cell r="G87" t="str">
            <v>Arlene Van Poppel</v>
          </cell>
          <cell r="H87" t="str">
            <v>1221 Wilson St E, Hamilton, ON L8S 4K6</v>
          </cell>
          <cell r="I87">
            <v>12</v>
          </cell>
          <cell r="J87">
            <v>0</v>
          </cell>
          <cell r="K87">
            <v>15</v>
          </cell>
          <cell r="L87">
            <v>32</v>
          </cell>
          <cell r="M87">
            <v>8</v>
          </cell>
          <cell r="N87">
            <v>0</v>
          </cell>
          <cell r="O87">
            <v>0</v>
          </cell>
          <cell r="P87">
            <v>0</v>
          </cell>
          <cell r="Q87">
            <v>20</v>
          </cell>
          <cell r="R87">
            <v>6.25</v>
          </cell>
          <cell r="S87">
            <v>0.34</v>
          </cell>
          <cell r="T87">
            <v>1</v>
          </cell>
          <cell r="U87">
            <v>0</v>
          </cell>
          <cell r="V87">
            <v>2.75</v>
          </cell>
          <cell r="W87">
            <v>10.34</v>
          </cell>
          <cell r="X87" t="str">
            <v>ok</v>
          </cell>
          <cell r="Y87">
            <v>7.59</v>
          </cell>
          <cell r="Z87">
            <v>55865.47</v>
          </cell>
          <cell r="AA87">
            <v>26573.8</v>
          </cell>
          <cell r="AB87">
            <v>0</v>
          </cell>
          <cell r="AC87">
            <v>0</v>
          </cell>
          <cell r="AD87">
            <v>82439.27</v>
          </cell>
          <cell r="AE87">
            <v>0</v>
          </cell>
        </row>
        <row r="88">
          <cell r="C88" t="str">
            <v>Pressure</v>
          </cell>
        </row>
        <row r="89">
          <cell r="C89" t="str">
            <v>Pressure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complete"/>
      <sheetName val="R076 HO"/>
      <sheetName val="PS to OCCMS"/>
      <sheetName val="BPS"/>
    </sheetNames>
    <sheetDataSet>
      <sheetData sheetId="0"/>
      <sheetData sheetId="1">
        <row r="5">
          <cell r="A5" t="str">
            <v>Provider Name</v>
          </cell>
          <cell r="B5" t="str">
            <v>Total Wage Subsidy</v>
          </cell>
          <cell r="C5" t="str">
            <v>DOG</v>
          </cell>
          <cell r="D5" t="str">
            <v>PEG</v>
          </cell>
          <cell r="E5" t="str">
            <v>WEG</v>
          </cell>
          <cell r="F5" t="str">
            <v>FTE</v>
          </cell>
        </row>
        <row r="6">
          <cell r="A6" t="str">
            <v>Ancaster Little Gems Children's Centre</v>
          </cell>
          <cell r="B6">
            <v>129488.65</v>
          </cell>
          <cell r="C6">
            <v>86235.55</v>
          </cell>
          <cell r="D6">
            <v>0</v>
          </cell>
          <cell r="E6">
            <v>43253.1</v>
          </cell>
          <cell r="F6">
            <v>16.829999999999998</v>
          </cell>
        </row>
        <row r="7">
          <cell r="A7" t="str">
            <v>Ancaster Small Fry</v>
          </cell>
          <cell r="B7">
            <v>6882.6</v>
          </cell>
          <cell r="C7">
            <v>5803.2</v>
          </cell>
          <cell r="D7">
            <v>0</v>
          </cell>
          <cell r="E7">
            <v>1079.4000000000001</v>
          </cell>
          <cell r="F7">
            <v>0.42</v>
          </cell>
        </row>
        <row r="8">
          <cell r="A8" t="str">
            <v>Awesome Beginnings Co-op Nursery School Inc</v>
          </cell>
          <cell r="B8">
            <v>8501.7000000000007</v>
          </cell>
          <cell r="C8">
            <v>5803.2</v>
          </cell>
          <cell r="D8">
            <v>0</v>
          </cell>
          <cell r="E8">
            <v>2698.5</v>
          </cell>
          <cell r="F8">
            <v>1.05</v>
          </cell>
        </row>
        <row r="9">
          <cell r="A9" t="str">
            <v>Benjamin Bunny Nursery School</v>
          </cell>
          <cell r="B9">
            <v>14844.6</v>
          </cell>
          <cell r="C9">
            <v>11606.4</v>
          </cell>
          <cell r="D9">
            <v>0</v>
          </cell>
          <cell r="E9">
            <v>3238.2</v>
          </cell>
          <cell r="F9">
            <v>1.26</v>
          </cell>
        </row>
        <row r="10">
          <cell r="A10" t="str">
            <v>Blossoms Child Care Centre Inc.</v>
          </cell>
          <cell r="B10">
            <v>59773.04</v>
          </cell>
          <cell r="C10">
            <v>41783.040000000001</v>
          </cell>
          <cell r="D10">
            <v>0</v>
          </cell>
          <cell r="E10">
            <v>17990</v>
          </cell>
          <cell r="F10">
            <v>7</v>
          </cell>
        </row>
        <row r="11">
          <cell r="A11" t="str">
            <v>Central Day Care</v>
          </cell>
          <cell r="B11">
            <v>141056.12</v>
          </cell>
          <cell r="C11">
            <v>90529.919999999998</v>
          </cell>
          <cell r="D11">
            <v>0</v>
          </cell>
          <cell r="E11">
            <v>50526.2</v>
          </cell>
          <cell r="F11">
            <v>19.66</v>
          </cell>
        </row>
        <row r="12">
          <cell r="A12" t="str">
            <v>Centre Day Care</v>
          </cell>
          <cell r="B12">
            <v>49099.26</v>
          </cell>
          <cell r="C12">
            <v>39461.760000000002</v>
          </cell>
          <cell r="D12">
            <v>0</v>
          </cell>
          <cell r="E12">
            <v>9637.5</v>
          </cell>
          <cell r="F12">
            <v>3.75</v>
          </cell>
        </row>
        <row r="13">
          <cell r="A13" t="str">
            <v>Chestnut Tree Preschool Inc</v>
          </cell>
          <cell r="B13">
            <v>26533.1</v>
          </cell>
          <cell r="C13">
            <v>17409.599999999999</v>
          </cell>
          <cell r="D13">
            <v>0</v>
          </cell>
          <cell r="E13">
            <v>9123.5</v>
          </cell>
          <cell r="F13">
            <v>3.55</v>
          </cell>
        </row>
        <row r="14">
          <cell r="A14" t="str">
            <v>Childventures Early Learning Academy</v>
          </cell>
          <cell r="B14">
            <v>161934.39999999999</v>
          </cell>
          <cell r="C14">
            <v>104109.4</v>
          </cell>
          <cell r="D14">
            <v>0</v>
          </cell>
          <cell r="E14">
            <v>57825</v>
          </cell>
          <cell r="F14">
            <v>22.5</v>
          </cell>
        </row>
        <row r="15">
          <cell r="A15" t="str">
            <v>Daycare on Delaware</v>
          </cell>
          <cell r="B15">
            <v>38321.9</v>
          </cell>
          <cell r="C15">
            <v>26114.400000000001</v>
          </cell>
          <cell r="D15">
            <v>0</v>
          </cell>
          <cell r="E15">
            <v>12207.5</v>
          </cell>
          <cell r="F15">
            <v>4.75</v>
          </cell>
        </row>
        <row r="16">
          <cell r="A16" t="str">
            <v>Dundas Valley Montessori School</v>
          </cell>
          <cell r="B16">
            <v>72454.7</v>
          </cell>
          <cell r="C16">
            <v>52228.800000000003</v>
          </cell>
          <cell r="D16">
            <v>0</v>
          </cell>
          <cell r="E16">
            <v>20225.900000000001</v>
          </cell>
          <cell r="F16">
            <v>7.87</v>
          </cell>
        </row>
        <row r="17">
          <cell r="A17" t="str">
            <v>Early Scholars Preschool</v>
          </cell>
          <cell r="B17">
            <v>12314.4</v>
          </cell>
          <cell r="C17">
            <v>10155.6</v>
          </cell>
          <cell r="D17">
            <v>0</v>
          </cell>
          <cell r="E17">
            <v>2158.8000000000002</v>
          </cell>
          <cell r="F17">
            <v>0.84</v>
          </cell>
        </row>
        <row r="18">
          <cell r="A18" t="str">
            <v>Farmers Dell Cooperative Preschool of Glanbrook</v>
          </cell>
          <cell r="B18">
            <v>5971.5</v>
          </cell>
          <cell r="C18">
            <v>4352.3999999999996</v>
          </cell>
          <cell r="D18">
            <v>0</v>
          </cell>
          <cell r="E18">
            <v>1619.1</v>
          </cell>
          <cell r="F18">
            <v>0.63</v>
          </cell>
        </row>
        <row r="19">
          <cell r="A19" t="str">
            <v>First Class Children's Centre</v>
          </cell>
          <cell r="B19">
            <v>309145.2</v>
          </cell>
          <cell r="C19">
            <v>208915.20000000001</v>
          </cell>
          <cell r="D19">
            <v>0</v>
          </cell>
          <cell r="E19">
            <v>100230</v>
          </cell>
          <cell r="F19">
            <v>39</v>
          </cell>
        </row>
        <row r="20">
          <cell r="A20" t="str">
            <v>Galbraith Day Care Services Inc</v>
          </cell>
          <cell r="B20">
            <v>107311.57</v>
          </cell>
          <cell r="C20">
            <v>0</v>
          </cell>
          <cell r="D20">
            <v>98959.07</v>
          </cell>
          <cell r="E20">
            <v>8352.5</v>
          </cell>
          <cell r="F20">
            <v>3.25</v>
          </cell>
        </row>
        <row r="21">
          <cell r="A21" t="str">
            <v>Garside Day Care Centre</v>
          </cell>
          <cell r="B21">
            <v>64270.54</v>
          </cell>
          <cell r="C21">
            <v>41783.040000000001</v>
          </cell>
          <cell r="D21">
            <v>0</v>
          </cell>
          <cell r="E21">
            <v>22487.5</v>
          </cell>
          <cell r="F21">
            <v>8.75</v>
          </cell>
        </row>
        <row r="22">
          <cell r="A22" t="str">
            <v>Golfwood Day Care Service Inc</v>
          </cell>
          <cell r="B22">
            <v>182642.93</v>
          </cell>
          <cell r="C22">
            <v>0</v>
          </cell>
          <cell r="D22">
            <v>169792.93</v>
          </cell>
          <cell r="E22">
            <v>12850</v>
          </cell>
          <cell r="F22">
            <v>5</v>
          </cell>
        </row>
        <row r="23">
          <cell r="A23" t="str">
            <v>Hamilton &amp; District Council of Co-op Preschools In</v>
          </cell>
          <cell r="B23">
            <v>9252</v>
          </cell>
          <cell r="C23">
            <v>0</v>
          </cell>
          <cell r="D23">
            <v>0</v>
          </cell>
          <cell r="E23">
            <v>9252</v>
          </cell>
          <cell r="F23">
            <v>3.6</v>
          </cell>
        </row>
        <row r="24">
          <cell r="A24" t="str">
            <v>Hamilton East Kiwanis Boys &amp; Girls Club</v>
          </cell>
          <cell r="B24">
            <v>104565.53</v>
          </cell>
          <cell r="C24">
            <v>69870.53</v>
          </cell>
          <cell r="D24">
            <v>0</v>
          </cell>
          <cell r="E24">
            <v>34695</v>
          </cell>
          <cell r="F24">
            <v>13.5</v>
          </cell>
        </row>
        <row r="25">
          <cell r="A25" t="str">
            <v>Hamilton Public Library Workplace Child Care Centr</v>
          </cell>
          <cell r="B25">
            <v>62343.040000000001</v>
          </cell>
          <cell r="C25">
            <v>41783.040000000001</v>
          </cell>
          <cell r="D25">
            <v>0</v>
          </cell>
          <cell r="E25">
            <v>20560</v>
          </cell>
          <cell r="F25">
            <v>8</v>
          </cell>
        </row>
        <row r="26">
          <cell r="A26" t="str">
            <v>Hamilton-Wentworth Catholic Child Care Centres Inc</v>
          </cell>
          <cell r="B26">
            <v>1201375.06</v>
          </cell>
          <cell r="C26">
            <v>786140.16000000003</v>
          </cell>
          <cell r="D26">
            <v>0</v>
          </cell>
          <cell r="E26">
            <v>415234.9</v>
          </cell>
          <cell r="F26">
            <v>161.57</v>
          </cell>
        </row>
        <row r="27">
          <cell r="A27" t="str">
            <v>Hansel And Gretel Cooperative Preschool</v>
          </cell>
          <cell r="B27">
            <v>12942.8</v>
          </cell>
          <cell r="C27">
            <v>11606.4</v>
          </cell>
          <cell r="D27">
            <v>0</v>
          </cell>
          <cell r="E27">
            <v>1336.4</v>
          </cell>
          <cell r="F27">
            <v>0.52</v>
          </cell>
        </row>
        <row r="28">
          <cell r="A28" t="str">
            <v>Heritage Green Child Care Inc</v>
          </cell>
          <cell r="B28">
            <v>77716.58</v>
          </cell>
          <cell r="C28">
            <v>50371.78</v>
          </cell>
          <cell r="D28">
            <v>0</v>
          </cell>
          <cell r="E28">
            <v>27344.799999999999</v>
          </cell>
          <cell r="F28">
            <v>10.64</v>
          </cell>
        </row>
        <row r="29">
          <cell r="A29" t="str">
            <v>Honey Bears Co-op Preschool of Hamilton Inc</v>
          </cell>
          <cell r="B29">
            <v>7422.3</v>
          </cell>
          <cell r="C29">
            <v>5803.2</v>
          </cell>
          <cell r="D29">
            <v>0</v>
          </cell>
          <cell r="E29">
            <v>1619.1</v>
          </cell>
          <cell r="F29">
            <v>0.63</v>
          </cell>
        </row>
        <row r="30">
          <cell r="A30" t="str">
            <v>Imagineer's Child Care Centre</v>
          </cell>
          <cell r="B30">
            <v>53368.82</v>
          </cell>
          <cell r="C30">
            <v>29596.32</v>
          </cell>
          <cell r="D30">
            <v>0</v>
          </cell>
          <cell r="E30">
            <v>23772.5</v>
          </cell>
          <cell r="F30">
            <v>9.25</v>
          </cell>
        </row>
        <row r="31">
          <cell r="A31" t="str">
            <v>Infant Jesus Kindergarten</v>
          </cell>
          <cell r="B31">
            <v>107856.8</v>
          </cell>
          <cell r="C31">
            <v>66736.800000000003</v>
          </cell>
          <cell r="D31">
            <v>0</v>
          </cell>
          <cell r="E31">
            <v>41120</v>
          </cell>
          <cell r="F31">
            <v>16</v>
          </cell>
        </row>
        <row r="32">
          <cell r="A32" t="str">
            <v>Jacks &amp; Jills Co-op Preschool of Ancaster Inc</v>
          </cell>
          <cell r="B32">
            <v>5688.8</v>
          </cell>
          <cell r="C32">
            <v>4352.3999999999996</v>
          </cell>
          <cell r="D32">
            <v>0</v>
          </cell>
          <cell r="E32">
            <v>1336.4</v>
          </cell>
          <cell r="F32">
            <v>0.52</v>
          </cell>
        </row>
        <row r="33">
          <cell r="A33" t="str">
            <v>Jamesville Children's Day Care Centre</v>
          </cell>
          <cell r="B33">
            <v>111131.48</v>
          </cell>
          <cell r="C33">
            <v>66156.479999999996</v>
          </cell>
          <cell r="D33">
            <v>0</v>
          </cell>
          <cell r="E33">
            <v>44975</v>
          </cell>
          <cell r="F33">
            <v>17.5</v>
          </cell>
        </row>
        <row r="34">
          <cell r="A34" t="str">
            <v>Kinderseeds</v>
          </cell>
          <cell r="B34">
            <v>11642.62</v>
          </cell>
          <cell r="C34">
            <v>7350.72</v>
          </cell>
          <cell r="D34">
            <v>0</v>
          </cell>
          <cell r="E34">
            <v>4291.8999999999996</v>
          </cell>
          <cell r="F34">
            <v>1.67</v>
          </cell>
        </row>
        <row r="35">
          <cell r="A35" t="str">
            <v>Kindertown Child Care Centre</v>
          </cell>
          <cell r="B35">
            <v>138451.28</v>
          </cell>
          <cell r="C35">
            <v>95172.479999999996</v>
          </cell>
          <cell r="D35">
            <v>0</v>
          </cell>
          <cell r="E35">
            <v>43278.8</v>
          </cell>
          <cell r="F35">
            <v>16.84</v>
          </cell>
        </row>
        <row r="36">
          <cell r="A36" t="str">
            <v>LaGarderie Le Petit Navire De Hamilton Inc</v>
          </cell>
          <cell r="B36">
            <v>65058.1</v>
          </cell>
          <cell r="C36">
            <v>46425.599999999999</v>
          </cell>
          <cell r="D36">
            <v>0</v>
          </cell>
          <cell r="E36">
            <v>18632.5</v>
          </cell>
          <cell r="F36">
            <v>7.25</v>
          </cell>
        </row>
        <row r="37">
          <cell r="A37" t="str">
            <v>LeBallon Rouge De Hamilton</v>
          </cell>
          <cell r="B37">
            <v>80464</v>
          </cell>
          <cell r="C37">
            <v>47876.4</v>
          </cell>
          <cell r="D37">
            <v>0</v>
          </cell>
          <cell r="E37">
            <v>32587.599999999999</v>
          </cell>
          <cell r="F37">
            <v>12.68</v>
          </cell>
        </row>
        <row r="38">
          <cell r="A38" t="str">
            <v>Little Learning House Fennell</v>
          </cell>
          <cell r="B38">
            <v>43689.88</v>
          </cell>
          <cell r="C38">
            <v>26984.880000000001</v>
          </cell>
          <cell r="D38">
            <v>0</v>
          </cell>
          <cell r="E38">
            <v>16705</v>
          </cell>
          <cell r="F38">
            <v>6.5</v>
          </cell>
        </row>
        <row r="39">
          <cell r="A39" t="str">
            <v>Little Peoples Day Care</v>
          </cell>
          <cell r="B39">
            <v>199676.79999999999</v>
          </cell>
          <cell r="C39">
            <v>133473.60000000001</v>
          </cell>
          <cell r="D39">
            <v>0</v>
          </cell>
          <cell r="E39">
            <v>66203.199999999997</v>
          </cell>
          <cell r="F39">
            <v>25.76</v>
          </cell>
        </row>
        <row r="40">
          <cell r="A40" t="str">
            <v>Little Red Apple Preschool</v>
          </cell>
          <cell r="B40">
            <v>6414.2</v>
          </cell>
          <cell r="C40">
            <v>5077.8</v>
          </cell>
          <cell r="D40">
            <v>0</v>
          </cell>
          <cell r="E40">
            <v>1336.4</v>
          </cell>
          <cell r="F40">
            <v>0.52</v>
          </cell>
        </row>
        <row r="41">
          <cell r="A41" t="str">
            <v>Lucky Day Nursery Inc</v>
          </cell>
          <cell r="B41">
            <v>85162.06</v>
          </cell>
          <cell r="C41">
            <v>62674.559999999998</v>
          </cell>
          <cell r="D41">
            <v>0</v>
          </cell>
          <cell r="E41">
            <v>22487.5</v>
          </cell>
          <cell r="F41">
            <v>8.75</v>
          </cell>
        </row>
        <row r="42">
          <cell r="A42" t="str">
            <v>McMaster Children's Centre Inc., Sheila Scott Hse</v>
          </cell>
          <cell r="B42">
            <v>104359.1</v>
          </cell>
          <cell r="C42">
            <v>69638.399999999994</v>
          </cell>
          <cell r="D42">
            <v>0</v>
          </cell>
          <cell r="E42">
            <v>34720.699999999997</v>
          </cell>
          <cell r="F42">
            <v>13.51</v>
          </cell>
        </row>
        <row r="43">
          <cell r="A43" t="str">
            <v>McMaster Students Union Incorporated</v>
          </cell>
          <cell r="B43">
            <v>66046.600000000006</v>
          </cell>
          <cell r="C43">
            <v>42556.800000000003</v>
          </cell>
          <cell r="D43">
            <v>0</v>
          </cell>
          <cell r="E43">
            <v>23489.8</v>
          </cell>
          <cell r="F43">
            <v>9.14</v>
          </cell>
        </row>
        <row r="44">
          <cell r="A44" t="str">
            <v>Meadowlands Preschool Inc.</v>
          </cell>
          <cell r="B44">
            <v>152645.1</v>
          </cell>
          <cell r="C44">
            <v>104457.60000000001</v>
          </cell>
          <cell r="D44">
            <v>0</v>
          </cell>
          <cell r="E44">
            <v>48187.5</v>
          </cell>
          <cell r="F44">
            <v>18.75</v>
          </cell>
        </row>
        <row r="45">
          <cell r="A45" t="str">
            <v>Miniature World Day Care</v>
          </cell>
          <cell r="B45">
            <v>127533.01</v>
          </cell>
          <cell r="C45">
            <v>74745.210000000006</v>
          </cell>
          <cell r="D45">
            <v>0</v>
          </cell>
          <cell r="E45">
            <v>52787.8</v>
          </cell>
          <cell r="F45">
            <v>20.54</v>
          </cell>
        </row>
        <row r="46">
          <cell r="A46" t="str">
            <v>Mother Goose Coop Preschool Inc</v>
          </cell>
          <cell r="B46">
            <v>4520.7</v>
          </cell>
          <cell r="C46">
            <v>2901.6</v>
          </cell>
          <cell r="D46">
            <v>0</v>
          </cell>
          <cell r="E46">
            <v>1619.1</v>
          </cell>
          <cell r="F46">
            <v>0.63</v>
          </cell>
        </row>
        <row r="47">
          <cell r="A47" t="str">
            <v>Mountain Nursery School</v>
          </cell>
          <cell r="B47">
            <v>41347.86</v>
          </cell>
          <cell r="C47">
            <v>27855.360000000001</v>
          </cell>
          <cell r="D47">
            <v>0</v>
          </cell>
          <cell r="E47">
            <v>13492.5</v>
          </cell>
          <cell r="F47">
            <v>5.25</v>
          </cell>
        </row>
        <row r="48">
          <cell r="A48" t="str">
            <v>Mt Hamilton Baptist Day Care Centre</v>
          </cell>
          <cell r="B48">
            <v>193803.16</v>
          </cell>
          <cell r="C48">
            <v>122331.46</v>
          </cell>
          <cell r="D48">
            <v>0</v>
          </cell>
          <cell r="E48">
            <v>71471.7</v>
          </cell>
          <cell r="F48">
            <v>27.81</v>
          </cell>
        </row>
        <row r="49">
          <cell r="A49" t="str">
            <v>Noah's Ark Children's Centre</v>
          </cell>
          <cell r="B49">
            <v>88939.96</v>
          </cell>
          <cell r="C49">
            <v>62674.559999999998</v>
          </cell>
          <cell r="D49">
            <v>0</v>
          </cell>
          <cell r="E49">
            <v>26265.4</v>
          </cell>
          <cell r="F49">
            <v>10.220000000000001</v>
          </cell>
        </row>
        <row r="50">
          <cell r="A50" t="str">
            <v>Peekaboo Group Child Care Inc</v>
          </cell>
          <cell r="B50">
            <v>193827.20000000001</v>
          </cell>
          <cell r="C50">
            <v>121867.2</v>
          </cell>
          <cell r="D50">
            <v>0</v>
          </cell>
          <cell r="E50">
            <v>71960</v>
          </cell>
          <cell r="F50">
            <v>28</v>
          </cell>
        </row>
        <row r="51">
          <cell r="A51" t="str">
            <v>Peter Pan Co-op Preschool of Hamilton</v>
          </cell>
          <cell r="B51">
            <v>6042.8</v>
          </cell>
          <cell r="C51">
            <v>3627</v>
          </cell>
          <cell r="D51">
            <v>0</v>
          </cell>
          <cell r="E51">
            <v>2415.8000000000002</v>
          </cell>
          <cell r="F51">
            <v>0.94</v>
          </cell>
        </row>
        <row r="52">
          <cell r="A52" t="str">
            <v>Pied Piper Co-op Preschool of Hamilton Inc</v>
          </cell>
          <cell r="B52">
            <v>9702.9599999999991</v>
          </cell>
          <cell r="C52">
            <v>7544.16</v>
          </cell>
          <cell r="D52">
            <v>0</v>
          </cell>
          <cell r="E52">
            <v>2158.8000000000002</v>
          </cell>
          <cell r="F52">
            <v>0.84</v>
          </cell>
        </row>
        <row r="53">
          <cell r="A53" t="str">
            <v>Red Hill Family Centre</v>
          </cell>
          <cell r="B53">
            <v>130936.98</v>
          </cell>
          <cell r="C53">
            <v>83391.98</v>
          </cell>
          <cell r="D53">
            <v>0</v>
          </cell>
          <cell r="E53">
            <v>47545</v>
          </cell>
          <cell r="F53">
            <v>18.5</v>
          </cell>
        </row>
        <row r="54">
          <cell r="A54" t="str">
            <v>Redeemer Reformed Christian College</v>
          </cell>
          <cell r="B54">
            <v>38264.720000000001</v>
          </cell>
          <cell r="C54">
            <v>20891.52</v>
          </cell>
          <cell r="D54">
            <v>0</v>
          </cell>
          <cell r="E54">
            <v>17373.2</v>
          </cell>
          <cell r="F54">
            <v>6.76</v>
          </cell>
        </row>
        <row r="55">
          <cell r="A55" t="str">
            <v>St James Co-op Nursery School of Dundas</v>
          </cell>
          <cell r="B55">
            <v>12500.52</v>
          </cell>
          <cell r="C55">
            <v>8748.32</v>
          </cell>
          <cell r="D55">
            <v>0</v>
          </cell>
          <cell r="E55">
            <v>3752.2</v>
          </cell>
          <cell r="F55">
            <v>1.46</v>
          </cell>
        </row>
        <row r="56">
          <cell r="A56" t="str">
            <v>St Joachim Children's Centre of Ancaster Inc</v>
          </cell>
          <cell r="B56">
            <v>68394.960000000006</v>
          </cell>
          <cell r="C56">
            <v>45264.959999999999</v>
          </cell>
          <cell r="D56">
            <v>0</v>
          </cell>
          <cell r="E56">
            <v>23130</v>
          </cell>
          <cell r="F56">
            <v>9</v>
          </cell>
        </row>
        <row r="57">
          <cell r="A57" t="str">
            <v>St Mark's Co-op Preschool Inc</v>
          </cell>
          <cell r="B57">
            <v>14844.6</v>
          </cell>
          <cell r="C57">
            <v>11606.4</v>
          </cell>
          <cell r="D57">
            <v>0</v>
          </cell>
          <cell r="E57">
            <v>3238.2</v>
          </cell>
          <cell r="F57">
            <v>1.26</v>
          </cell>
        </row>
        <row r="58">
          <cell r="A58" t="str">
            <v>St Matthew's Children's Centre</v>
          </cell>
          <cell r="B58">
            <v>42119.72</v>
          </cell>
          <cell r="C58">
            <v>20891.52</v>
          </cell>
          <cell r="D58">
            <v>0</v>
          </cell>
          <cell r="E58">
            <v>21228.2</v>
          </cell>
          <cell r="F58">
            <v>8.26</v>
          </cell>
        </row>
        <row r="59">
          <cell r="A59" t="str">
            <v>St Peter's Children's Day Care Centre of Hamiton</v>
          </cell>
          <cell r="B59">
            <v>79449.25</v>
          </cell>
          <cell r="C59">
            <v>51590.45</v>
          </cell>
          <cell r="D59">
            <v>0</v>
          </cell>
          <cell r="E59">
            <v>27858.799999999999</v>
          </cell>
          <cell r="F59">
            <v>10.84</v>
          </cell>
        </row>
        <row r="60">
          <cell r="A60" t="str">
            <v>Stanley Avenue Children's Centre</v>
          </cell>
          <cell r="B60">
            <v>24477.1</v>
          </cell>
          <cell r="C60">
            <v>17409.599999999999</v>
          </cell>
          <cell r="D60">
            <v>0</v>
          </cell>
          <cell r="E60">
            <v>7067.5</v>
          </cell>
          <cell r="F60">
            <v>2.75</v>
          </cell>
        </row>
        <row r="61">
          <cell r="A61" t="str">
            <v>Stoney Creek Co-op Preschool Inc</v>
          </cell>
          <cell r="B61">
            <v>6511.2</v>
          </cell>
          <cell r="C61">
            <v>4352.3999999999996</v>
          </cell>
          <cell r="D61">
            <v>0</v>
          </cell>
          <cell r="E61">
            <v>2158.8000000000002</v>
          </cell>
          <cell r="F61">
            <v>0.84</v>
          </cell>
        </row>
        <row r="62">
          <cell r="A62" t="str">
            <v>Sunny Days Nursery</v>
          </cell>
          <cell r="B62">
            <v>31171.52</v>
          </cell>
          <cell r="C62">
            <v>20891.52</v>
          </cell>
          <cell r="D62">
            <v>0</v>
          </cell>
          <cell r="E62">
            <v>10280</v>
          </cell>
          <cell r="F62">
            <v>4</v>
          </cell>
        </row>
        <row r="63">
          <cell r="A63" t="str">
            <v>Sunshine &amp; Rainbows Christian Day Care Ctr</v>
          </cell>
          <cell r="B63">
            <v>71234.38</v>
          </cell>
          <cell r="C63">
            <v>48746.879999999997</v>
          </cell>
          <cell r="D63">
            <v>0</v>
          </cell>
          <cell r="E63">
            <v>22487.5</v>
          </cell>
          <cell r="F63">
            <v>8.75</v>
          </cell>
        </row>
        <row r="64">
          <cell r="A64" t="str">
            <v>Sunshine Daycare</v>
          </cell>
          <cell r="B64">
            <v>82439.27</v>
          </cell>
          <cell r="C64">
            <v>55865.47</v>
          </cell>
          <cell r="D64">
            <v>0</v>
          </cell>
          <cell r="E64">
            <v>26573.8</v>
          </cell>
          <cell r="F64">
            <v>10.34</v>
          </cell>
        </row>
        <row r="65">
          <cell r="A65" t="str">
            <v>Tapawingo Day Care</v>
          </cell>
          <cell r="B65">
            <v>90865</v>
          </cell>
          <cell r="C65">
            <v>56581.2</v>
          </cell>
          <cell r="D65">
            <v>0</v>
          </cell>
          <cell r="E65">
            <v>34283.800000000003</v>
          </cell>
          <cell r="F65">
            <v>13.34</v>
          </cell>
        </row>
        <row r="66">
          <cell r="A66" t="str">
            <v>Temple Playhouse</v>
          </cell>
          <cell r="B66">
            <v>83382.16</v>
          </cell>
          <cell r="C66">
            <v>55420.56</v>
          </cell>
          <cell r="D66">
            <v>0</v>
          </cell>
          <cell r="E66">
            <v>27961.599999999999</v>
          </cell>
          <cell r="F66">
            <v>10.88</v>
          </cell>
        </row>
        <row r="67">
          <cell r="A67" t="str">
            <v>The Millgrove Children's Centre</v>
          </cell>
          <cell r="B67">
            <v>62343.040000000001</v>
          </cell>
          <cell r="C67">
            <v>41783.040000000001</v>
          </cell>
          <cell r="D67">
            <v>0</v>
          </cell>
          <cell r="E67">
            <v>20560</v>
          </cell>
          <cell r="F67">
            <v>8</v>
          </cell>
        </row>
        <row r="68">
          <cell r="A68" t="str">
            <v>Today's Family</v>
          </cell>
          <cell r="B68">
            <v>1050202.6100000001</v>
          </cell>
          <cell r="C68">
            <v>339912.77</v>
          </cell>
          <cell r="D68">
            <v>494795.34</v>
          </cell>
          <cell r="E68">
            <v>215494.5</v>
          </cell>
          <cell r="F68">
            <v>83.85</v>
          </cell>
        </row>
        <row r="69">
          <cell r="A69" t="str">
            <v>Umbrella Family &amp; Child Centre of Hamilton</v>
          </cell>
          <cell r="B69">
            <v>600592.71</v>
          </cell>
          <cell r="C69">
            <v>370089.41</v>
          </cell>
          <cell r="D69">
            <v>0</v>
          </cell>
          <cell r="E69">
            <v>230503.3</v>
          </cell>
          <cell r="F69">
            <v>89.69</v>
          </cell>
        </row>
        <row r="70">
          <cell r="A70" t="str">
            <v>Village Treehouse Childcare Inc.</v>
          </cell>
          <cell r="B70">
            <v>94695.9</v>
          </cell>
          <cell r="C70">
            <v>69638.399999999994</v>
          </cell>
          <cell r="D70">
            <v>0</v>
          </cell>
          <cell r="E70">
            <v>25057.5</v>
          </cell>
          <cell r="F70">
            <v>9.75</v>
          </cell>
        </row>
        <row r="71">
          <cell r="A71" t="str">
            <v>Wesley Urban Ministries Inc</v>
          </cell>
          <cell r="B71">
            <v>36336.1</v>
          </cell>
          <cell r="C71">
            <v>24180</v>
          </cell>
          <cell r="D71">
            <v>0</v>
          </cell>
          <cell r="E71">
            <v>12156.1</v>
          </cell>
          <cell r="F71">
            <v>4.7300000000000004</v>
          </cell>
        </row>
        <row r="72">
          <cell r="A72" t="str">
            <v>Westdale Children's School</v>
          </cell>
          <cell r="B72">
            <v>5060.3999999999996</v>
          </cell>
          <cell r="C72">
            <v>2901.6</v>
          </cell>
          <cell r="D72">
            <v>0</v>
          </cell>
          <cell r="E72">
            <v>2158.8000000000002</v>
          </cell>
          <cell r="F72">
            <v>0.84</v>
          </cell>
        </row>
        <row r="73">
          <cell r="A73" t="str">
            <v>Westdale Co-op Preschool</v>
          </cell>
          <cell r="B73">
            <v>4021.62</v>
          </cell>
          <cell r="C73">
            <v>3481.92</v>
          </cell>
          <cell r="D73">
            <v>0</v>
          </cell>
          <cell r="E73">
            <v>539.70000000000005</v>
          </cell>
          <cell r="F73">
            <v>0.21</v>
          </cell>
        </row>
        <row r="74">
          <cell r="A74" t="str">
            <v>Westmount Children's Centre</v>
          </cell>
          <cell r="B74">
            <v>62609.18</v>
          </cell>
          <cell r="C74">
            <v>37140.480000000003</v>
          </cell>
          <cell r="D74">
            <v>0</v>
          </cell>
          <cell r="E74">
            <v>25468.7</v>
          </cell>
          <cell r="F74">
            <v>9.91</v>
          </cell>
        </row>
        <row r="75">
          <cell r="A75" t="str">
            <v>Winona Children's Centre</v>
          </cell>
          <cell r="B75">
            <v>96607.66</v>
          </cell>
          <cell r="C75">
            <v>67026.960000000006</v>
          </cell>
          <cell r="D75">
            <v>0</v>
          </cell>
          <cell r="E75">
            <v>29580.7</v>
          </cell>
          <cell r="F75">
            <v>11.51</v>
          </cell>
        </row>
        <row r="76">
          <cell r="A76" t="str">
            <v>YMCA Day Care Centres</v>
          </cell>
          <cell r="B76">
            <v>688308.11</v>
          </cell>
          <cell r="C76">
            <v>449709.31</v>
          </cell>
          <cell r="D76">
            <v>0</v>
          </cell>
          <cell r="E76">
            <v>238598.8</v>
          </cell>
          <cell r="F76">
            <v>92.84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"/>
      <sheetName val="2013"/>
      <sheetName val="Review"/>
      <sheetName val="2013 Calc Multi"/>
      <sheetName val="2013 Calc Single"/>
      <sheetName val="raw calc"/>
      <sheetName val="2012"/>
      <sheetName val="2012 OCCMS"/>
      <sheetName val="HO"/>
      <sheetName val="2012 pressure"/>
    </sheetNames>
    <sheetDataSet>
      <sheetData sheetId="0"/>
      <sheetData sheetId="1"/>
      <sheetData sheetId="2">
        <row r="5">
          <cell r="B5" t="str">
            <v>OCCMS Head Office Name</v>
          </cell>
          <cell r="C5" t="str">
            <v>Vendor</v>
          </cell>
          <cell r="D5" t="str">
            <v>Type</v>
          </cell>
          <cell r="E5" t="str">
            <v>Method</v>
          </cell>
          <cell r="F5" t="str">
            <v>2012 FTE</v>
          </cell>
          <cell r="G5" t="str">
            <v>Wage Subsdy ELCD</v>
          </cell>
          <cell r="H5" t="str">
            <v>Wage Subsdy ELCC</v>
          </cell>
          <cell r="I5" t="str">
            <v>BPS - PRE 1999 DNA</v>
          </cell>
          <cell r="J5" t="str">
            <v>DNA</v>
          </cell>
          <cell r="K5" t="str">
            <v>Total DNA</v>
          </cell>
          <cell r="L5" t="str">
            <v>2012 Total</v>
          </cell>
          <cell r="M5" t="str">
            <v>2012 Calculated Total (NO BPS)</v>
          </cell>
          <cell r="N5" t="str">
            <v>2013 Calculator NO BPS</v>
          </cell>
          <cell r="O5" t="str">
            <v>2013 FTE</v>
          </cell>
          <cell r="P5" t="str">
            <v>Reductions</v>
          </cell>
          <cell r="Q5" t="str">
            <v>Pressures/ Increase</v>
          </cell>
          <cell r="R5" t="str">
            <v>2012 Pressure List</v>
          </cell>
          <cell r="S5" t="str">
            <v>Pressure over 2012 entitlement</v>
          </cell>
          <cell r="T5" t="str">
            <v>Recommended</v>
          </cell>
          <cell r="U5" t="str">
            <v>Chg from 2012</v>
          </cell>
          <cell r="V5" t="str">
            <v>2013 Pressure</v>
          </cell>
        </row>
        <row r="6">
          <cell r="B6" t="str">
            <v>Affliated Services for Children &amp; Youth</v>
          </cell>
          <cell r="C6" t="str">
            <v>0000000437</v>
          </cell>
          <cell r="D6" t="str">
            <v>np</v>
          </cell>
          <cell r="E6" t="str">
            <v>via OCCMS</v>
          </cell>
          <cell r="F6">
            <v>0</v>
          </cell>
          <cell r="G6">
            <v>0</v>
          </cell>
          <cell r="H6">
            <v>0</v>
          </cell>
          <cell r="I6">
            <v>10296</v>
          </cell>
          <cell r="J6">
            <v>0</v>
          </cell>
          <cell r="K6">
            <v>10296</v>
          </cell>
          <cell r="L6">
            <v>10296</v>
          </cell>
          <cell r="M6">
            <v>0</v>
          </cell>
          <cell r="O6">
            <v>0</v>
          </cell>
          <cell r="P6">
            <v>0</v>
          </cell>
          <cell r="Q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B7" t="str">
            <v>Ancaster Little Gems Children's Centre</v>
          </cell>
          <cell r="C7" t="str">
            <v>0000000557</v>
          </cell>
          <cell r="D7" t="str">
            <v>Comm</v>
          </cell>
          <cell r="E7" t="str">
            <v>via OCCMS</v>
          </cell>
          <cell r="F7">
            <v>18.09</v>
          </cell>
          <cell r="G7">
            <v>0</v>
          </cell>
          <cell r="H7">
            <v>0</v>
          </cell>
          <cell r="I7">
            <v>0</v>
          </cell>
          <cell r="J7">
            <v>133020</v>
          </cell>
          <cell r="K7">
            <v>133020</v>
          </cell>
          <cell r="L7">
            <v>133020</v>
          </cell>
          <cell r="M7">
            <v>133020</v>
          </cell>
          <cell r="N7">
            <v>133523.54999999999</v>
          </cell>
          <cell r="O7">
            <v>18.399999999999999</v>
          </cell>
          <cell r="P7">
            <v>0</v>
          </cell>
          <cell r="Q7">
            <v>503.54999999998836</v>
          </cell>
          <cell r="S7">
            <v>503.54999999998836</v>
          </cell>
          <cell r="T7">
            <v>133524</v>
          </cell>
          <cell r="U7">
            <v>504</v>
          </cell>
          <cell r="V7">
            <v>0.45000000001164153</v>
          </cell>
        </row>
        <row r="8">
          <cell r="B8" t="str">
            <v>Ancaster Small Fry</v>
          </cell>
          <cell r="C8" t="str">
            <v>0000000559</v>
          </cell>
          <cell r="D8" t="str">
            <v>NP</v>
          </cell>
          <cell r="E8" t="str">
            <v>Upload</v>
          </cell>
          <cell r="F8">
            <v>0.42</v>
          </cell>
          <cell r="G8">
            <v>6880</v>
          </cell>
          <cell r="H8">
            <v>0</v>
          </cell>
          <cell r="I8">
            <v>1620</v>
          </cell>
          <cell r="J8">
            <v>0</v>
          </cell>
          <cell r="K8">
            <v>1620</v>
          </cell>
          <cell r="L8">
            <v>8500</v>
          </cell>
          <cell r="M8">
            <v>6880</v>
          </cell>
          <cell r="N8">
            <v>7422.2999999999993</v>
          </cell>
          <cell r="O8">
            <v>0.63</v>
          </cell>
          <cell r="P8">
            <v>0</v>
          </cell>
          <cell r="Q8">
            <v>542.29999999999927</v>
          </cell>
          <cell r="S8">
            <v>542.29999999999927</v>
          </cell>
          <cell r="T8">
            <v>7422</v>
          </cell>
          <cell r="U8">
            <v>542</v>
          </cell>
          <cell r="V8">
            <v>-0.2999999999992724</v>
          </cell>
        </row>
        <row r="9">
          <cell r="B9" t="str">
            <v>Awesome Beginnings Co-op Nursery School Inc</v>
          </cell>
          <cell r="C9" t="str">
            <v>0000027419</v>
          </cell>
          <cell r="D9" t="str">
            <v>NP</v>
          </cell>
          <cell r="E9" t="str">
            <v>Upload</v>
          </cell>
          <cell r="F9">
            <v>1.26</v>
          </cell>
          <cell r="G9">
            <v>9040</v>
          </cell>
          <cell r="H9">
            <v>0</v>
          </cell>
          <cell r="I9">
            <v>1520</v>
          </cell>
          <cell r="J9">
            <v>0</v>
          </cell>
          <cell r="K9">
            <v>1520</v>
          </cell>
          <cell r="L9">
            <v>10560</v>
          </cell>
          <cell r="M9">
            <v>9040</v>
          </cell>
          <cell r="N9">
            <v>10352.099999999999</v>
          </cell>
          <cell r="O9">
            <v>1.77</v>
          </cell>
          <cell r="P9">
            <v>0</v>
          </cell>
          <cell r="Q9">
            <v>1312.0999999999985</v>
          </cell>
          <cell r="S9">
            <v>1312.0999999999985</v>
          </cell>
          <cell r="T9">
            <v>10352</v>
          </cell>
          <cell r="U9">
            <v>1312</v>
          </cell>
          <cell r="V9">
            <v>-9.9999999998544808E-2</v>
          </cell>
        </row>
        <row r="10">
          <cell r="B10" t="str">
            <v>Benjamin Bunny Nursery School</v>
          </cell>
          <cell r="C10" t="str">
            <v>0000000829</v>
          </cell>
          <cell r="D10" t="str">
            <v>NP</v>
          </cell>
          <cell r="E10" t="str">
            <v>Upload</v>
          </cell>
          <cell r="F10">
            <v>1.26</v>
          </cell>
          <cell r="G10">
            <v>14840</v>
          </cell>
          <cell r="H10">
            <v>0</v>
          </cell>
          <cell r="I10">
            <v>3700</v>
          </cell>
          <cell r="J10">
            <v>0</v>
          </cell>
          <cell r="K10">
            <v>3700</v>
          </cell>
          <cell r="L10">
            <v>18540</v>
          </cell>
          <cell r="M10">
            <v>14840</v>
          </cell>
          <cell r="N10">
            <v>14844.599999999999</v>
          </cell>
          <cell r="O10">
            <v>1.26</v>
          </cell>
          <cell r="P10">
            <v>0</v>
          </cell>
          <cell r="Q10">
            <v>4.5999999999985448</v>
          </cell>
          <cell r="S10">
            <v>4.5999999999985448</v>
          </cell>
          <cell r="T10">
            <v>14845</v>
          </cell>
          <cell r="U10">
            <v>5</v>
          </cell>
          <cell r="V10">
            <v>0.40000000000145519</v>
          </cell>
        </row>
        <row r="11">
          <cell r="B11" t="str">
            <v>Birch Avenue Child Care Centre</v>
          </cell>
          <cell r="C11" t="str">
            <v>0000081480</v>
          </cell>
          <cell r="D11" t="str">
            <v>Comm</v>
          </cell>
          <cell r="E11" t="str">
            <v>via OCCMS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50239.199999999997</v>
          </cell>
          <cell r="O11">
            <v>6</v>
          </cell>
          <cell r="P11">
            <v>0</v>
          </cell>
          <cell r="Q11">
            <v>50239.199999999997</v>
          </cell>
          <cell r="R11">
            <v>24561.699999999997</v>
          </cell>
          <cell r="S11">
            <v>25677.5</v>
          </cell>
          <cell r="T11">
            <v>0</v>
          </cell>
          <cell r="U11">
            <v>0</v>
          </cell>
          <cell r="V11">
            <v>-50239.199999999997</v>
          </cell>
        </row>
        <row r="12">
          <cell r="B12" t="str">
            <v>Blossoms Child Care Centre Inc.</v>
          </cell>
          <cell r="C12" t="str">
            <v>0000074859</v>
          </cell>
          <cell r="D12" t="str">
            <v>Comm</v>
          </cell>
          <cell r="E12" t="str">
            <v>via OCCMS</v>
          </cell>
          <cell r="F12">
            <v>8.5</v>
          </cell>
          <cell r="G12">
            <v>0</v>
          </cell>
          <cell r="H12">
            <v>0</v>
          </cell>
          <cell r="I12">
            <v>0</v>
          </cell>
          <cell r="J12">
            <v>63624</v>
          </cell>
          <cell r="K12">
            <v>63624</v>
          </cell>
          <cell r="L12">
            <v>63624</v>
          </cell>
          <cell r="M12">
            <v>63624</v>
          </cell>
          <cell r="N12">
            <v>64270.54</v>
          </cell>
          <cell r="O12">
            <v>8.75</v>
          </cell>
          <cell r="P12">
            <v>0</v>
          </cell>
          <cell r="Q12">
            <v>646.54000000000087</v>
          </cell>
          <cell r="S12">
            <v>646.54000000000087</v>
          </cell>
          <cell r="T12">
            <v>64271</v>
          </cell>
          <cell r="U12">
            <v>647</v>
          </cell>
          <cell r="V12">
            <v>0.45999999999912689</v>
          </cell>
        </row>
        <row r="13">
          <cell r="B13" t="str">
            <v>Central Day Care</v>
          </cell>
          <cell r="C13" t="str">
            <v>0000001246</v>
          </cell>
          <cell r="D13" t="str">
            <v>Comm</v>
          </cell>
          <cell r="E13" t="str">
            <v>via OCCMS</v>
          </cell>
          <cell r="F13">
            <v>20</v>
          </cell>
          <cell r="G13">
            <v>0</v>
          </cell>
          <cell r="H13">
            <v>0</v>
          </cell>
          <cell r="I13">
            <v>0</v>
          </cell>
          <cell r="J13">
            <v>141924</v>
          </cell>
          <cell r="K13">
            <v>141924</v>
          </cell>
          <cell r="L13">
            <v>141924</v>
          </cell>
          <cell r="M13">
            <v>141924</v>
          </cell>
          <cell r="N13">
            <v>141929.91999999998</v>
          </cell>
          <cell r="O13">
            <v>20</v>
          </cell>
          <cell r="P13">
            <v>0</v>
          </cell>
          <cell r="Q13">
            <v>5.9199999999837019</v>
          </cell>
          <cell r="S13">
            <v>5.9199999999837019</v>
          </cell>
          <cell r="T13">
            <v>141930</v>
          </cell>
          <cell r="U13">
            <v>6</v>
          </cell>
          <cell r="V13">
            <v>8.0000000016298145E-2</v>
          </cell>
        </row>
        <row r="14">
          <cell r="B14" t="str">
            <v>Chestnut Tree Preschool Inc</v>
          </cell>
          <cell r="C14" t="str">
            <v>0000007095</v>
          </cell>
          <cell r="D14" t="str">
            <v>Comm</v>
          </cell>
          <cell r="E14" t="str">
            <v>Upload</v>
          </cell>
          <cell r="F14">
            <v>2.96</v>
          </cell>
          <cell r="G14">
            <v>19210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19210</v>
          </cell>
          <cell r="M14">
            <v>19210</v>
          </cell>
          <cell r="N14">
            <v>19213.599999999999</v>
          </cell>
          <cell r="O14">
            <v>2.96</v>
          </cell>
          <cell r="P14">
            <v>0</v>
          </cell>
          <cell r="Q14">
            <v>3.5999999999985448</v>
          </cell>
          <cell r="S14">
            <v>3.5999999999985448</v>
          </cell>
          <cell r="T14">
            <v>19214</v>
          </cell>
          <cell r="U14">
            <v>4</v>
          </cell>
          <cell r="V14">
            <v>0.40000000000145519</v>
          </cell>
        </row>
        <row r="15">
          <cell r="B15" t="str">
            <v>Childventures Early Learning Academy</v>
          </cell>
          <cell r="C15" t="str">
            <v>0000078597</v>
          </cell>
          <cell r="D15" t="str">
            <v>Comm</v>
          </cell>
          <cell r="E15" t="str">
            <v>via OCCMS</v>
          </cell>
          <cell r="F15">
            <v>24</v>
          </cell>
          <cell r="G15">
            <v>0</v>
          </cell>
          <cell r="H15">
            <v>0</v>
          </cell>
          <cell r="I15">
            <v>0</v>
          </cell>
          <cell r="J15">
            <v>160572</v>
          </cell>
          <cell r="K15">
            <v>160572</v>
          </cell>
          <cell r="L15">
            <v>160572</v>
          </cell>
          <cell r="M15">
            <v>160572</v>
          </cell>
          <cell r="N15">
            <v>169565.63</v>
          </cell>
          <cell r="O15">
            <v>24.25</v>
          </cell>
          <cell r="P15">
            <v>0</v>
          </cell>
          <cell r="Q15">
            <v>8993.6300000000047</v>
          </cell>
          <cell r="S15">
            <v>8993.6300000000047</v>
          </cell>
          <cell r="T15">
            <v>160572</v>
          </cell>
          <cell r="U15">
            <v>0</v>
          </cell>
          <cell r="V15">
            <v>-8993.6300000000047</v>
          </cell>
        </row>
        <row r="16">
          <cell r="B16" t="str">
            <v>Community Information Hamilton</v>
          </cell>
          <cell r="C16" t="str">
            <v>0000001408</v>
          </cell>
          <cell r="D16" t="str">
            <v>NP</v>
          </cell>
          <cell r="E16" t="str">
            <v>via OCCMS</v>
          </cell>
          <cell r="F16">
            <v>0</v>
          </cell>
          <cell r="G16">
            <v>0</v>
          </cell>
          <cell r="H16">
            <v>0</v>
          </cell>
          <cell r="I16">
            <v>12612</v>
          </cell>
          <cell r="J16">
            <v>0</v>
          </cell>
          <cell r="K16">
            <v>12612</v>
          </cell>
          <cell r="L16">
            <v>12612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B17" t="str">
            <v>Community Living Hamilton</v>
          </cell>
          <cell r="C17" t="str">
            <v>0000044751</v>
          </cell>
          <cell r="D17" t="str">
            <v>NP</v>
          </cell>
          <cell r="E17" t="str">
            <v>via OCCMS</v>
          </cell>
          <cell r="F17">
            <v>5.8</v>
          </cell>
          <cell r="G17">
            <v>19113</v>
          </cell>
          <cell r="H17">
            <v>0</v>
          </cell>
          <cell r="I17">
            <v>14811</v>
          </cell>
          <cell r="J17">
            <v>0</v>
          </cell>
          <cell r="K17">
            <v>14811</v>
          </cell>
          <cell r="L17">
            <v>33924</v>
          </cell>
          <cell r="M17">
            <v>19113</v>
          </cell>
          <cell r="N17">
            <v>19113</v>
          </cell>
          <cell r="O17">
            <v>5.8</v>
          </cell>
          <cell r="P17">
            <v>0</v>
          </cell>
          <cell r="Q17">
            <v>0</v>
          </cell>
          <cell r="S17">
            <v>0</v>
          </cell>
          <cell r="T17">
            <v>19113</v>
          </cell>
          <cell r="U17">
            <v>0</v>
          </cell>
          <cell r="V17">
            <v>0</v>
          </cell>
        </row>
        <row r="18">
          <cell r="B18" t="str">
            <v>Cudley Corner Child Care Centre Inc</v>
          </cell>
          <cell r="D18" t="str">
            <v>Comm</v>
          </cell>
          <cell r="E18" t="str">
            <v>via OCCMS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81721.62</v>
          </cell>
          <cell r="O18">
            <v>11.25</v>
          </cell>
          <cell r="P18">
            <v>0</v>
          </cell>
          <cell r="Q18">
            <v>81721.62</v>
          </cell>
          <cell r="R18">
            <v>71715.23000000001</v>
          </cell>
          <cell r="S18">
            <v>10006.389999999985</v>
          </cell>
          <cell r="T18">
            <v>0</v>
          </cell>
          <cell r="U18">
            <v>0</v>
          </cell>
          <cell r="V18">
            <v>-81721.62</v>
          </cell>
        </row>
        <row r="19">
          <cell r="B19" t="str">
            <v>Daycare on Delaware</v>
          </cell>
          <cell r="C19" t="str">
            <v>0000069834</v>
          </cell>
          <cell r="D19" t="str">
            <v>Comm</v>
          </cell>
          <cell r="E19" t="str">
            <v>via OCCMS</v>
          </cell>
          <cell r="F19">
            <v>5</v>
          </cell>
          <cell r="G19">
            <v>0</v>
          </cell>
          <cell r="H19">
            <v>0</v>
          </cell>
          <cell r="I19">
            <v>0</v>
          </cell>
          <cell r="J19">
            <v>38964</v>
          </cell>
          <cell r="K19">
            <v>38964</v>
          </cell>
          <cell r="L19">
            <v>38964</v>
          </cell>
          <cell r="M19">
            <v>38964</v>
          </cell>
          <cell r="N19">
            <v>33824.400000000001</v>
          </cell>
          <cell r="O19">
            <v>3</v>
          </cell>
          <cell r="P19">
            <v>-5139.5999999999985</v>
          </cell>
          <cell r="Q19">
            <v>0</v>
          </cell>
          <cell r="S19">
            <v>0</v>
          </cell>
          <cell r="T19">
            <v>33824</v>
          </cell>
          <cell r="U19">
            <v>-5140</v>
          </cell>
          <cell r="V19">
            <v>-0.40000000000145519</v>
          </cell>
        </row>
        <row r="20">
          <cell r="B20" t="str">
            <v>Dundas Valley Montessori School</v>
          </cell>
          <cell r="C20" t="str">
            <v>0000036066</v>
          </cell>
          <cell r="D20" t="str">
            <v>Comm</v>
          </cell>
          <cell r="E20" t="str">
            <v>Upload</v>
          </cell>
          <cell r="F20">
            <v>9.3000000000000007</v>
          </cell>
          <cell r="G20">
            <v>36319</v>
          </cell>
          <cell r="H20">
            <v>0</v>
          </cell>
          <cell r="I20">
            <v>0</v>
          </cell>
          <cell r="J20">
            <v>39811</v>
          </cell>
          <cell r="K20">
            <v>39811</v>
          </cell>
          <cell r="L20">
            <v>76130</v>
          </cell>
          <cell r="M20">
            <v>76130</v>
          </cell>
          <cell r="N20">
            <v>75692.899999999994</v>
          </cell>
          <cell r="O20">
            <v>9.1300000000000008</v>
          </cell>
          <cell r="P20">
            <v>-437.10000000000582</v>
          </cell>
          <cell r="Q20">
            <v>0</v>
          </cell>
          <cell r="S20">
            <v>0</v>
          </cell>
          <cell r="T20">
            <v>75693</v>
          </cell>
          <cell r="U20">
            <v>-437</v>
          </cell>
          <cell r="V20">
            <v>0.10000000000582077</v>
          </cell>
        </row>
        <row r="21">
          <cell r="B21" t="str">
            <v>Early Scholars Preschool</v>
          </cell>
          <cell r="C21" t="str">
            <v>0000053764</v>
          </cell>
          <cell r="D21" t="str">
            <v>Comm</v>
          </cell>
          <cell r="E21" t="str">
            <v>via OCCMS</v>
          </cell>
          <cell r="F21">
            <v>3.02</v>
          </cell>
          <cell r="G21">
            <v>9528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9528</v>
          </cell>
          <cell r="M21">
            <v>9528</v>
          </cell>
          <cell r="N21">
            <v>31865.420000000002</v>
          </cell>
          <cell r="O21">
            <v>4.2699999999999996</v>
          </cell>
          <cell r="P21">
            <v>0</v>
          </cell>
          <cell r="Q21">
            <v>22337.420000000002</v>
          </cell>
          <cell r="R21">
            <v>6938.2000000000007</v>
          </cell>
          <cell r="S21">
            <v>15399.220000000001</v>
          </cell>
          <cell r="T21">
            <v>9528</v>
          </cell>
          <cell r="U21">
            <v>0</v>
          </cell>
          <cell r="V21">
            <v>-22337.420000000002</v>
          </cell>
        </row>
        <row r="22">
          <cell r="B22" t="str">
            <v>Farmers Dell Cooperative Preschool of Glanbrook</v>
          </cell>
          <cell r="C22" t="str">
            <v>0000002301</v>
          </cell>
          <cell r="D22" t="str">
            <v>NP</v>
          </cell>
          <cell r="E22" t="str">
            <v>Upload</v>
          </cell>
          <cell r="F22">
            <v>0.63</v>
          </cell>
          <cell r="G22">
            <v>7420</v>
          </cell>
          <cell r="H22">
            <v>0</v>
          </cell>
          <cell r="I22">
            <v>1380</v>
          </cell>
          <cell r="J22">
            <v>0</v>
          </cell>
          <cell r="K22">
            <v>1380</v>
          </cell>
          <cell r="L22">
            <v>8800</v>
          </cell>
          <cell r="M22">
            <v>7420</v>
          </cell>
          <cell r="N22">
            <v>4520.7</v>
          </cell>
          <cell r="O22">
            <v>0.63</v>
          </cell>
          <cell r="P22">
            <v>-2899.3</v>
          </cell>
          <cell r="Q22">
            <v>0</v>
          </cell>
          <cell r="S22">
            <v>0</v>
          </cell>
          <cell r="T22">
            <v>4521</v>
          </cell>
          <cell r="U22">
            <v>-2899</v>
          </cell>
          <cell r="V22">
            <v>0.3000000000001819</v>
          </cell>
        </row>
        <row r="23">
          <cell r="B23" t="str">
            <v>First Class Children's Centre</v>
          </cell>
          <cell r="C23" t="str">
            <v>0000002345</v>
          </cell>
          <cell r="D23" t="str">
            <v>Comm</v>
          </cell>
          <cell r="E23" t="str">
            <v>via OCCMS</v>
          </cell>
          <cell r="F23">
            <v>39</v>
          </cell>
          <cell r="G23">
            <v>0</v>
          </cell>
          <cell r="H23">
            <v>0</v>
          </cell>
          <cell r="I23">
            <v>0</v>
          </cell>
          <cell r="J23">
            <v>294348</v>
          </cell>
          <cell r="K23">
            <v>294348</v>
          </cell>
          <cell r="L23">
            <v>294348</v>
          </cell>
          <cell r="M23">
            <v>294348</v>
          </cell>
          <cell r="N23">
            <v>316109.04000000004</v>
          </cell>
          <cell r="O23">
            <v>39</v>
          </cell>
          <cell r="P23">
            <v>0</v>
          </cell>
          <cell r="Q23">
            <v>21761.040000000037</v>
          </cell>
          <cell r="S23">
            <v>21761.040000000037</v>
          </cell>
          <cell r="T23">
            <v>294348</v>
          </cell>
          <cell r="U23">
            <v>0</v>
          </cell>
          <cell r="V23">
            <v>-21761.040000000037</v>
          </cell>
        </row>
        <row r="24">
          <cell r="B24" t="str">
            <v>Galbraith Day Care Services Inc</v>
          </cell>
          <cell r="C24" t="str">
            <v>0000002462</v>
          </cell>
          <cell r="D24" t="str">
            <v>NP</v>
          </cell>
          <cell r="E24" t="str">
            <v>via OCCMS</v>
          </cell>
          <cell r="F24">
            <v>3.25</v>
          </cell>
          <cell r="G24">
            <v>0</v>
          </cell>
          <cell r="H24">
            <v>0</v>
          </cell>
          <cell r="I24">
            <v>0</v>
          </cell>
          <cell r="J24">
            <v>117732</v>
          </cell>
          <cell r="K24">
            <v>117732</v>
          </cell>
          <cell r="L24">
            <v>117732</v>
          </cell>
          <cell r="M24">
            <v>117732</v>
          </cell>
          <cell r="N24">
            <v>107311.57</v>
          </cell>
          <cell r="O24">
            <v>3.25</v>
          </cell>
          <cell r="P24">
            <v>-10420.429999999993</v>
          </cell>
          <cell r="Q24">
            <v>0</v>
          </cell>
          <cell r="S24">
            <v>0</v>
          </cell>
          <cell r="T24">
            <v>107312</v>
          </cell>
          <cell r="U24">
            <v>-10420</v>
          </cell>
          <cell r="V24">
            <v>0.42999999999301508</v>
          </cell>
        </row>
        <row r="25">
          <cell r="B25" t="str">
            <v>Garside Day Care Centre</v>
          </cell>
          <cell r="C25" t="str">
            <v>0000002470</v>
          </cell>
          <cell r="D25" t="str">
            <v>NP</v>
          </cell>
          <cell r="E25" t="str">
            <v>via OCCMS</v>
          </cell>
          <cell r="F25">
            <v>8.75</v>
          </cell>
          <cell r="G25">
            <v>64272</v>
          </cell>
          <cell r="H25">
            <v>0</v>
          </cell>
          <cell r="I25">
            <v>13200</v>
          </cell>
          <cell r="J25">
            <v>0</v>
          </cell>
          <cell r="K25">
            <v>13200</v>
          </cell>
          <cell r="L25">
            <v>77472</v>
          </cell>
          <cell r="M25">
            <v>64272</v>
          </cell>
          <cell r="N25">
            <v>64270.54</v>
          </cell>
          <cell r="O25">
            <v>8.75</v>
          </cell>
          <cell r="P25">
            <v>-1.4599999999991269</v>
          </cell>
          <cell r="Q25">
            <v>0</v>
          </cell>
          <cell r="S25">
            <v>0</v>
          </cell>
          <cell r="T25">
            <v>64271</v>
          </cell>
          <cell r="U25">
            <v>-1</v>
          </cell>
          <cell r="V25">
            <v>0.45999999999912689</v>
          </cell>
        </row>
        <row r="26">
          <cell r="B26" t="str">
            <v>Golfwood Day Care Service Inc</v>
          </cell>
          <cell r="C26" t="str">
            <v>0000002564</v>
          </cell>
          <cell r="D26" t="str">
            <v>NP</v>
          </cell>
          <cell r="E26" t="str">
            <v>via OCCMS</v>
          </cell>
          <cell r="F26">
            <v>5</v>
          </cell>
          <cell r="G26">
            <v>0</v>
          </cell>
          <cell r="H26">
            <v>0</v>
          </cell>
          <cell r="I26">
            <v>0</v>
          </cell>
          <cell r="J26">
            <v>150348</v>
          </cell>
          <cell r="K26">
            <v>150348</v>
          </cell>
          <cell r="L26">
            <v>150348</v>
          </cell>
          <cell r="M26">
            <v>150348</v>
          </cell>
          <cell r="N26">
            <v>155559.39000000001</v>
          </cell>
          <cell r="O26">
            <v>5</v>
          </cell>
          <cell r="P26">
            <v>0</v>
          </cell>
          <cell r="Q26">
            <v>5211.390000000014</v>
          </cell>
          <cell r="S26">
            <v>5211.390000000014</v>
          </cell>
          <cell r="T26">
            <v>150348</v>
          </cell>
          <cell r="U26">
            <v>0</v>
          </cell>
          <cell r="V26">
            <v>-5211.390000000014</v>
          </cell>
        </row>
        <row r="27">
          <cell r="B27" t="str">
            <v>Hamilton &amp; District Council of Co-op Preschools In</v>
          </cell>
          <cell r="C27" t="str">
            <v>0000002670</v>
          </cell>
          <cell r="D27" t="str">
            <v>NP</v>
          </cell>
          <cell r="E27" t="str">
            <v>via OCCMS</v>
          </cell>
          <cell r="F27">
            <v>3.6</v>
          </cell>
          <cell r="G27">
            <v>9252</v>
          </cell>
          <cell r="H27">
            <v>0</v>
          </cell>
          <cell r="I27">
            <v>6348</v>
          </cell>
          <cell r="J27">
            <v>0</v>
          </cell>
          <cell r="K27">
            <v>6348</v>
          </cell>
          <cell r="L27">
            <v>15600</v>
          </cell>
          <cell r="M27">
            <v>9252</v>
          </cell>
          <cell r="N27">
            <v>9149.2000000000007</v>
          </cell>
          <cell r="O27">
            <v>3.56</v>
          </cell>
          <cell r="P27">
            <v>-102.79999999999927</v>
          </cell>
          <cell r="Q27">
            <v>0</v>
          </cell>
          <cell r="S27">
            <v>0</v>
          </cell>
          <cell r="T27">
            <v>9149</v>
          </cell>
          <cell r="U27">
            <v>-103</v>
          </cell>
          <cell r="V27">
            <v>-0.2000000000007276</v>
          </cell>
        </row>
        <row r="28">
          <cell r="B28" t="str">
            <v>Hamilton East Kiwanis Boys &amp; Girls Club</v>
          </cell>
          <cell r="C28" t="str">
            <v>0000002703</v>
          </cell>
          <cell r="D28" t="str">
            <v>NP</v>
          </cell>
          <cell r="E28" t="str">
            <v>via OCCMS</v>
          </cell>
          <cell r="F28">
            <v>14.02</v>
          </cell>
          <cell r="G28">
            <v>0</v>
          </cell>
          <cell r="H28">
            <v>101088</v>
          </cell>
          <cell r="I28">
            <v>0</v>
          </cell>
          <cell r="J28">
            <v>0</v>
          </cell>
          <cell r="K28">
            <v>0</v>
          </cell>
          <cell r="L28">
            <v>101088</v>
          </cell>
          <cell r="M28">
            <v>101088</v>
          </cell>
          <cell r="N28">
            <v>127120.94</v>
          </cell>
          <cell r="O28">
            <v>16.27</v>
          </cell>
          <cell r="P28">
            <v>0</v>
          </cell>
          <cell r="Q28">
            <v>26032.940000000002</v>
          </cell>
          <cell r="R28">
            <v>8586.0099999999948</v>
          </cell>
          <cell r="S28">
            <v>17446.930000000008</v>
          </cell>
          <cell r="T28">
            <v>101088</v>
          </cell>
          <cell r="U28">
            <v>0</v>
          </cell>
          <cell r="V28">
            <v>-26032.940000000002</v>
          </cell>
        </row>
        <row r="29">
          <cell r="B29" t="str">
            <v>Hamilton Public Library Workplace Child Care Centr</v>
          </cell>
          <cell r="C29" t="str">
            <v>0000002727</v>
          </cell>
          <cell r="D29" t="str">
            <v>NP</v>
          </cell>
          <cell r="E29" t="str">
            <v>via OCCMS</v>
          </cell>
          <cell r="F29">
            <v>8</v>
          </cell>
          <cell r="G29">
            <v>62340</v>
          </cell>
          <cell r="H29">
            <v>0</v>
          </cell>
          <cell r="I29">
            <v>17004</v>
          </cell>
          <cell r="J29">
            <v>0</v>
          </cell>
          <cell r="K29">
            <v>17004</v>
          </cell>
          <cell r="L29">
            <v>79344</v>
          </cell>
          <cell r="M29">
            <v>62340</v>
          </cell>
          <cell r="N29">
            <v>62343.040000000001</v>
          </cell>
          <cell r="O29">
            <v>8</v>
          </cell>
          <cell r="P29">
            <v>0</v>
          </cell>
          <cell r="Q29">
            <v>3.0400000000008731</v>
          </cell>
          <cell r="S29">
            <v>3.0400000000008731</v>
          </cell>
          <cell r="T29">
            <v>62343</v>
          </cell>
          <cell r="U29">
            <v>3</v>
          </cell>
          <cell r="V29">
            <v>-4.0000000000873115E-2</v>
          </cell>
        </row>
        <row r="30">
          <cell r="B30" t="str">
            <v>Hamilton-Wentworth Catholic Child Care Centres Inc</v>
          </cell>
          <cell r="C30" t="str">
            <v>0000002770</v>
          </cell>
          <cell r="D30" t="str">
            <v>NP</v>
          </cell>
          <cell r="E30" t="str">
            <v>via OCCMS</v>
          </cell>
          <cell r="F30">
            <v>176.77</v>
          </cell>
          <cell r="G30">
            <v>0</v>
          </cell>
          <cell r="H30">
            <v>0</v>
          </cell>
          <cell r="I30">
            <v>61284</v>
          </cell>
          <cell r="J30">
            <v>1220772</v>
          </cell>
          <cell r="K30">
            <v>1282056</v>
          </cell>
          <cell r="L30">
            <v>1282056</v>
          </cell>
          <cell r="M30">
            <v>1220772</v>
          </cell>
          <cell r="N30">
            <v>1372044.1199999999</v>
          </cell>
          <cell r="O30">
            <v>196.77000000000004</v>
          </cell>
          <cell r="P30">
            <v>0</v>
          </cell>
          <cell r="Q30">
            <v>151272.11999999988</v>
          </cell>
          <cell r="R30">
            <v>103135.41999999993</v>
          </cell>
          <cell r="S30">
            <v>48136.699999999953</v>
          </cell>
          <cell r="T30">
            <v>1220776</v>
          </cell>
          <cell r="U30">
            <v>4</v>
          </cell>
          <cell r="V30">
            <v>-151268.11999999988</v>
          </cell>
        </row>
        <row r="31">
          <cell r="B31" t="str">
            <v>Heritage Green Child Care Inc</v>
          </cell>
          <cell r="C31" t="str">
            <v>0000002847</v>
          </cell>
          <cell r="D31" t="str">
            <v>NP</v>
          </cell>
          <cell r="E31" t="str">
            <v>via OCCMS</v>
          </cell>
          <cell r="F31">
            <v>11.13</v>
          </cell>
          <cell r="G31">
            <v>0</v>
          </cell>
          <cell r="H31">
            <v>0</v>
          </cell>
          <cell r="I31">
            <v>0</v>
          </cell>
          <cell r="J31">
            <v>79860</v>
          </cell>
          <cell r="K31">
            <v>79860</v>
          </cell>
          <cell r="L31">
            <v>79860</v>
          </cell>
          <cell r="M31">
            <v>79860</v>
          </cell>
          <cell r="N31">
            <v>82573.86</v>
          </cell>
          <cell r="O31">
            <v>11.129999999999999</v>
          </cell>
          <cell r="P31">
            <v>0</v>
          </cell>
          <cell r="Q31">
            <v>2713.8600000000006</v>
          </cell>
          <cell r="R31">
            <v>1263.0599999999977</v>
          </cell>
          <cell r="S31">
            <v>1450.8000000000029</v>
          </cell>
          <cell r="T31">
            <v>82574</v>
          </cell>
          <cell r="U31">
            <v>2714</v>
          </cell>
          <cell r="V31">
            <v>0.13999999999941792</v>
          </cell>
        </row>
        <row r="32">
          <cell r="B32" t="str">
            <v>Honey Bears Co-op Preschool of Hamilton Inc</v>
          </cell>
          <cell r="C32" t="str">
            <v>0000002881</v>
          </cell>
          <cell r="D32" t="str">
            <v>NP</v>
          </cell>
          <cell r="E32" t="str">
            <v>Upload</v>
          </cell>
          <cell r="F32">
            <v>0.31</v>
          </cell>
          <cell r="G32">
            <v>6880</v>
          </cell>
          <cell r="H32">
            <v>0</v>
          </cell>
          <cell r="I32">
            <v>1200</v>
          </cell>
          <cell r="J32">
            <v>0</v>
          </cell>
          <cell r="K32">
            <v>1200</v>
          </cell>
          <cell r="L32">
            <v>8080</v>
          </cell>
          <cell r="M32">
            <v>6880</v>
          </cell>
          <cell r="N32">
            <v>7422.2999999999993</v>
          </cell>
          <cell r="O32">
            <v>0.63</v>
          </cell>
          <cell r="P32">
            <v>0</v>
          </cell>
          <cell r="Q32">
            <v>542.29999999999927</v>
          </cell>
          <cell r="S32">
            <v>542.29999999999927</v>
          </cell>
          <cell r="T32">
            <v>7422</v>
          </cell>
          <cell r="U32">
            <v>542</v>
          </cell>
          <cell r="V32">
            <v>-0.2999999999992724</v>
          </cell>
        </row>
        <row r="33">
          <cell r="B33" t="str">
            <v>Imagineer’s Early Learning Centre</v>
          </cell>
          <cell r="C33" t="str">
            <v>0000053877</v>
          </cell>
          <cell r="D33" t="str">
            <v>Comm</v>
          </cell>
          <cell r="E33" t="str">
            <v>via OCCMS</v>
          </cell>
          <cell r="F33">
            <v>9.01</v>
          </cell>
          <cell r="G33">
            <v>0</v>
          </cell>
          <cell r="H33">
            <v>0</v>
          </cell>
          <cell r="I33">
            <v>0</v>
          </cell>
          <cell r="J33">
            <v>63192</v>
          </cell>
          <cell r="K33">
            <v>63192</v>
          </cell>
          <cell r="L33">
            <v>63192</v>
          </cell>
          <cell r="M33">
            <v>63192</v>
          </cell>
          <cell r="N33">
            <v>64964.44</v>
          </cell>
          <cell r="O33">
            <v>9.02</v>
          </cell>
          <cell r="P33">
            <v>0</v>
          </cell>
          <cell r="Q33">
            <v>1772.4400000000023</v>
          </cell>
          <cell r="S33">
            <v>1772.4400000000023</v>
          </cell>
          <cell r="T33">
            <v>64964</v>
          </cell>
          <cell r="U33">
            <v>1772</v>
          </cell>
          <cell r="V33">
            <v>-0.44000000000232831</v>
          </cell>
        </row>
        <row r="34">
          <cell r="B34" t="str">
            <v>Infant Jesus Kindergarten</v>
          </cell>
          <cell r="C34" t="str">
            <v>0000002976</v>
          </cell>
          <cell r="D34" t="str">
            <v>NP</v>
          </cell>
          <cell r="E34" t="str">
            <v>via OCCMS</v>
          </cell>
          <cell r="F34">
            <v>14</v>
          </cell>
          <cell r="G34">
            <v>100392</v>
          </cell>
          <cell r="H34">
            <v>0</v>
          </cell>
          <cell r="I34">
            <v>31704</v>
          </cell>
          <cell r="J34">
            <v>0</v>
          </cell>
          <cell r="K34">
            <v>31704</v>
          </cell>
          <cell r="L34">
            <v>132096</v>
          </cell>
          <cell r="M34">
            <v>100392</v>
          </cell>
          <cell r="N34">
            <v>166572.78</v>
          </cell>
          <cell r="O34">
            <v>18.75</v>
          </cell>
          <cell r="P34">
            <v>0</v>
          </cell>
          <cell r="Q34">
            <v>66180.78</v>
          </cell>
          <cell r="R34">
            <v>35830.67</v>
          </cell>
          <cell r="S34">
            <v>30350.11</v>
          </cell>
          <cell r="T34">
            <v>100392</v>
          </cell>
          <cell r="U34">
            <v>0</v>
          </cell>
          <cell r="V34">
            <v>-66180.78</v>
          </cell>
        </row>
        <row r="35">
          <cell r="B35" t="str">
            <v>Jacks &amp; Jills Co-op Preschool of Ancaster Inc</v>
          </cell>
          <cell r="C35" t="str">
            <v>0000007093</v>
          </cell>
          <cell r="D35" t="str">
            <v>NP</v>
          </cell>
          <cell r="E35" t="str">
            <v>Upload</v>
          </cell>
          <cell r="F35">
            <v>0.97</v>
          </cell>
          <cell r="G35">
            <v>6370</v>
          </cell>
          <cell r="H35">
            <v>0</v>
          </cell>
          <cell r="I35">
            <v>1670</v>
          </cell>
          <cell r="J35">
            <v>0</v>
          </cell>
          <cell r="K35">
            <v>1670</v>
          </cell>
          <cell r="L35">
            <v>8040</v>
          </cell>
          <cell r="M35">
            <v>6370</v>
          </cell>
          <cell r="N35">
            <v>6845.2999999999993</v>
          </cell>
          <cell r="O35">
            <v>0.97</v>
          </cell>
          <cell r="P35">
            <v>0</v>
          </cell>
          <cell r="Q35">
            <v>475.29999999999927</v>
          </cell>
          <cell r="S35">
            <v>475.29999999999927</v>
          </cell>
          <cell r="T35">
            <v>6845</v>
          </cell>
          <cell r="U35">
            <v>475</v>
          </cell>
          <cell r="V35">
            <v>-0.2999999999992724</v>
          </cell>
        </row>
        <row r="36">
          <cell r="B36" t="str">
            <v>Jamesville Children's Day Care Centre</v>
          </cell>
          <cell r="C36" t="str">
            <v>0000003110</v>
          </cell>
          <cell r="D36" t="str">
            <v>NP</v>
          </cell>
          <cell r="E36" t="str">
            <v>via OCCMS</v>
          </cell>
          <cell r="F36">
            <v>18.399999999999999</v>
          </cell>
          <cell r="G36">
            <v>123888</v>
          </cell>
          <cell r="H36">
            <v>0</v>
          </cell>
          <cell r="I36">
            <v>12108</v>
          </cell>
          <cell r="J36">
            <v>0</v>
          </cell>
          <cell r="K36">
            <v>12108</v>
          </cell>
          <cell r="L36">
            <v>135996</v>
          </cell>
          <cell r="M36">
            <v>123888</v>
          </cell>
          <cell r="N36">
            <v>124657.1</v>
          </cell>
          <cell r="O36">
            <v>19.149999999999999</v>
          </cell>
          <cell r="P36">
            <v>0</v>
          </cell>
          <cell r="Q36">
            <v>769.10000000000582</v>
          </cell>
          <cell r="S36">
            <v>769.10000000000582</v>
          </cell>
          <cell r="T36">
            <v>124657</v>
          </cell>
          <cell r="U36">
            <v>769</v>
          </cell>
          <cell r="V36">
            <v>-0.10000000000582077</v>
          </cell>
        </row>
        <row r="37">
          <cell r="B37" t="str">
            <v>Kinderseeds</v>
          </cell>
          <cell r="C37" t="str">
            <v>0000074858</v>
          </cell>
          <cell r="D37" t="str">
            <v>Comm</v>
          </cell>
          <cell r="E37" t="str">
            <v>via OCCMS</v>
          </cell>
          <cell r="F37">
            <v>2.93</v>
          </cell>
          <cell r="G37">
            <v>16236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16236</v>
          </cell>
          <cell r="M37">
            <v>16236</v>
          </cell>
          <cell r="N37">
            <v>15361.099999999999</v>
          </cell>
          <cell r="O37">
            <v>2.59</v>
          </cell>
          <cell r="P37">
            <v>-874.90000000000146</v>
          </cell>
          <cell r="Q37">
            <v>0</v>
          </cell>
          <cell r="S37">
            <v>0</v>
          </cell>
          <cell r="T37">
            <v>15361</v>
          </cell>
          <cell r="U37">
            <v>-875</v>
          </cell>
          <cell r="V37">
            <v>-9.9999999998544808E-2</v>
          </cell>
        </row>
        <row r="38">
          <cell r="B38" t="str">
            <v>Kindertown Child Care Centre</v>
          </cell>
          <cell r="C38" t="str">
            <v>0000053768</v>
          </cell>
          <cell r="D38" t="str">
            <v>Comm</v>
          </cell>
          <cell r="E38" t="str">
            <v>via OCCMS</v>
          </cell>
          <cell r="F38">
            <v>16.23</v>
          </cell>
          <cell r="G38">
            <v>0</v>
          </cell>
          <cell r="H38">
            <v>0</v>
          </cell>
          <cell r="I38">
            <v>0</v>
          </cell>
          <cell r="J38">
            <v>131544</v>
          </cell>
          <cell r="K38">
            <v>131544</v>
          </cell>
          <cell r="L38">
            <v>131544</v>
          </cell>
          <cell r="M38">
            <v>131544</v>
          </cell>
          <cell r="N38">
            <v>138619.59</v>
          </cell>
          <cell r="O38">
            <v>18.170000000000002</v>
          </cell>
          <cell r="P38">
            <v>0</v>
          </cell>
          <cell r="Q38">
            <v>7075.5899999999965</v>
          </cell>
          <cell r="S38">
            <v>7075.5899999999965</v>
          </cell>
          <cell r="T38">
            <v>131544</v>
          </cell>
          <cell r="U38">
            <v>0</v>
          </cell>
          <cell r="V38">
            <v>-7075.5899999999965</v>
          </cell>
        </row>
        <row r="39">
          <cell r="B39" t="str">
            <v>LaGarderie Le Petit Navire De Hamilton Inc</v>
          </cell>
          <cell r="C39" t="str">
            <v>0000003427</v>
          </cell>
          <cell r="D39" t="str">
            <v>NP</v>
          </cell>
          <cell r="E39" t="str">
            <v>via OCCMS</v>
          </cell>
          <cell r="F39">
            <v>6.72</v>
          </cell>
          <cell r="G39">
            <v>60792</v>
          </cell>
          <cell r="H39">
            <v>0</v>
          </cell>
          <cell r="I39">
            <v>9336</v>
          </cell>
          <cell r="J39">
            <v>0</v>
          </cell>
          <cell r="K39">
            <v>9336</v>
          </cell>
          <cell r="L39">
            <v>70128</v>
          </cell>
          <cell r="M39">
            <v>60792</v>
          </cell>
          <cell r="N39">
            <v>68894.86</v>
          </cell>
          <cell r="O39">
            <v>8.6300000000000008</v>
          </cell>
          <cell r="P39">
            <v>0</v>
          </cell>
          <cell r="Q39">
            <v>8102.8600000000006</v>
          </cell>
          <cell r="S39">
            <v>8102.8600000000006</v>
          </cell>
          <cell r="T39">
            <v>60792</v>
          </cell>
          <cell r="U39">
            <v>0</v>
          </cell>
          <cell r="V39">
            <v>-8102.8600000000006</v>
          </cell>
        </row>
        <row r="40">
          <cell r="B40" t="str">
            <v>LeBallon Rouge De Hamilton</v>
          </cell>
          <cell r="C40" t="str">
            <v>0000003481</v>
          </cell>
          <cell r="D40" t="str">
            <v>NP</v>
          </cell>
          <cell r="E40" t="str">
            <v>via OCCMS</v>
          </cell>
          <cell r="F40">
            <v>9.84</v>
          </cell>
          <cell r="G40">
            <v>61848</v>
          </cell>
          <cell r="H40">
            <v>0</v>
          </cell>
          <cell r="I40">
            <v>12792</v>
          </cell>
          <cell r="J40">
            <v>0</v>
          </cell>
          <cell r="K40">
            <v>12792</v>
          </cell>
          <cell r="L40">
            <v>74640</v>
          </cell>
          <cell r="M40">
            <v>61848</v>
          </cell>
          <cell r="N40">
            <v>61848.960000000006</v>
          </cell>
          <cell r="O40">
            <v>9.84</v>
          </cell>
          <cell r="P40">
            <v>0</v>
          </cell>
          <cell r="Q40">
            <v>0.96000000000640284</v>
          </cell>
          <cell r="S40">
            <v>0.96000000000640284</v>
          </cell>
          <cell r="T40">
            <v>61849</v>
          </cell>
          <cell r="U40">
            <v>1</v>
          </cell>
          <cell r="V40">
            <v>3.9999999993597157E-2</v>
          </cell>
        </row>
        <row r="41">
          <cell r="B41" t="str">
            <v>Little Learning House Fennell</v>
          </cell>
          <cell r="C41" t="str">
            <v>0000026042</v>
          </cell>
          <cell r="D41" t="str">
            <v>Comm</v>
          </cell>
          <cell r="E41" t="str">
            <v>via OCCMS</v>
          </cell>
          <cell r="F41">
            <v>6.5</v>
          </cell>
          <cell r="G41">
            <v>0</v>
          </cell>
          <cell r="H41">
            <v>0</v>
          </cell>
          <cell r="I41">
            <v>0</v>
          </cell>
          <cell r="J41">
            <v>43692</v>
          </cell>
          <cell r="K41">
            <v>43692</v>
          </cell>
          <cell r="L41">
            <v>43692</v>
          </cell>
          <cell r="M41">
            <v>43692</v>
          </cell>
          <cell r="N41">
            <v>82090.55</v>
          </cell>
          <cell r="O41">
            <v>12.5</v>
          </cell>
          <cell r="P41">
            <v>0</v>
          </cell>
          <cell r="Q41">
            <v>38398.550000000003</v>
          </cell>
          <cell r="S41">
            <v>38398.550000000003</v>
          </cell>
          <cell r="T41">
            <v>43690</v>
          </cell>
          <cell r="U41">
            <v>-2</v>
          </cell>
          <cell r="V41">
            <v>-38400.550000000003</v>
          </cell>
        </row>
        <row r="42">
          <cell r="B42" t="str">
            <v>Little Mountaineers</v>
          </cell>
          <cell r="C42" t="str">
            <v>0000003559</v>
          </cell>
          <cell r="D42" t="str">
            <v>NP</v>
          </cell>
          <cell r="E42" t="str">
            <v>Upload</v>
          </cell>
          <cell r="F42">
            <v>0.63</v>
          </cell>
          <cell r="G42">
            <v>9980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9980</v>
          </cell>
          <cell r="M42">
            <v>9980</v>
          </cell>
          <cell r="N42">
            <v>5075.1100000000006</v>
          </cell>
          <cell r="O42">
            <v>0.73</v>
          </cell>
          <cell r="P42">
            <v>-4904.8899999999994</v>
          </cell>
          <cell r="Q42">
            <v>0</v>
          </cell>
          <cell r="R42">
            <v>253</v>
          </cell>
          <cell r="S42">
            <v>-253</v>
          </cell>
          <cell r="T42">
            <v>5075</v>
          </cell>
          <cell r="U42">
            <v>-4905</v>
          </cell>
          <cell r="V42">
            <v>-0.11000000000058208</v>
          </cell>
        </row>
        <row r="43">
          <cell r="B43" t="str">
            <v>Little Peoples Day Care</v>
          </cell>
          <cell r="C43" t="str">
            <v>0000003560</v>
          </cell>
          <cell r="D43" t="str">
            <v>NP</v>
          </cell>
          <cell r="E43" t="str">
            <v>via OCCMS</v>
          </cell>
          <cell r="F43">
            <v>26.18</v>
          </cell>
          <cell r="G43">
            <v>203076</v>
          </cell>
          <cell r="H43">
            <v>0</v>
          </cell>
          <cell r="I43">
            <v>27228</v>
          </cell>
          <cell r="J43">
            <v>0</v>
          </cell>
          <cell r="K43">
            <v>27228</v>
          </cell>
          <cell r="L43">
            <v>230304</v>
          </cell>
          <cell r="M43">
            <v>203076</v>
          </cell>
          <cell r="N43">
            <v>218668.22999999998</v>
          </cell>
          <cell r="O43">
            <v>29.74</v>
          </cell>
          <cell r="P43">
            <v>0</v>
          </cell>
          <cell r="Q43">
            <v>15592.229999999981</v>
          </cell>
          <cell r="R43">
            <v>11591.320000000007</v>
          </cell>
          <cell r="S43">
            <v>4000.9099999999744</v>
          </cell>
          <cell r="T43">
            <v>203076</v>
          </cell>
          <cell r="U43">
            <v>0</v>
          </cell>
          <cell r="V43">
            <v>-15592.229999999981</v>
          </cell>
        </row>
        <row r="44">
          <cell r="B44" t="str">
            <v>Little Red Apple Preschool</v>
          </cell>
          <cell r="C44" t="str">
            <v>0000003561</v>
          </cell>
          <cell r="D44" t="str">
            <v>Comm</v>
          </cell>
          <cell r="E44" t="str">
            <v>Upload</v>
          </cell>
          <cell r="F44">
            <v>0.42</v>
          </cell>
          <cell r="G44">
            <v>3258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3258</v>
          </cell>
          <cell r="M44">
            <v>3258</v>
          </cell>
          <cell r="N44">
            <v>0</v>
          </cell>
          <cell r="O44">
            <v>0</v>
          </cell>
          <cell r="P44">
            <v>-3258</v>
          </cell>
          <cell r="Q44">
            <v>0</v>
          </cell>
          <cell r="S44">
            <v>0</v>
          </cell>
          <cell r="T44">
            <v>0</v>
          </cell>
          <cell r="U44">
            <v>-3258</v>
          </cell>
          <cell r="V44">
            <v>0</v>
          </cell>
        </row>
        <row r="45">
          <cell r="B45" t="str">
            <v>Lucky Day Nursery Inc</v>
          </cell>
          <cell r="C45" t="str">
            <v>0000003609</v>
          </cell>
          <cell r="D45" t="str">
            <v>Comm</v>
          </cell>
          <cell r="E45" t="str">
            <v>via OCCMS</v>
          </cell>
          <cell r="F45">
            <v>9.5</v>
          </cell>
          <cell r="G45">
            <v>0</v>
          </cell>
          <cell r="H45">
            <v>0</v>
          </cell>
          <cell r="I45">
            <v>0</v>
          </cell>
          <cell r="J45">
            <v>80124</v>
          </cell>
          <cell r="K45">
            <v>80124</v>
          </cell>
          <cell r="L45">
            <v>80124</v>
          </cell>
          <cell r="M45">
            <v>80124</v>
          </cell>
          <cell r="N45">
            <v>80125.72</v>
          </cell>
          <cell r="O45">
            <v>9.5</v>
          </cell>
          <cell r="P45">
            <v>0</v>
          </cell>
          <cell r="Q45">
            <v>1.7200000000011642</v>
          </cell>
          <cell r="S45">
            <v>1.7200000000011642</v>
          </cell>
          <cell r="T45">
            <v>80126</v>
          </cell>
          <cell r="U45">
            <v>2</v>
          </cell>
          <cell r="V45">
            <v>0.27999999999883585</v>
          </cell>
        </row>
        <row r="46">
          <cell r="B46" t="str">
            <v>McMaster Children's Centre Inc</v>
          </cell>
          <cell r="C46" t="str">
            <v>0000003852</v>
          </cell>
          <cell r="D46" t="str">
            <v>NP</v>
          </cell>
          <cell r="E46" t="str">
            <v>via OCCMS</v>
          </cell>
          <cell r="F46">
            <v>12.05</v>
          </cell>
          <cell r="G46">
            <v>0</v>
          </cell>
          <cell r="H46">
            <v>100608</v>
          </cell>
          <cell r="I46">
            <v>28488</v>
          </cell>
          <cell r="J46">
            <v>0</v>
          </cell>
          <cell r="K46">
            <v>28488</v>
          </cell>
          <cell r="L46">
            <v>129096</v>
          </cell>
          <cell r="M46">
            <v>100608</v>
          </cell>
          <cell r="N46">
            <v>103690.9</v>
          </cell>
          <cell r="O46">
            <v>13.25</v>
          </cell>
          <cell r="P46">
            <v>0</v>
          </cell>
          <cell r="Q46">
            <v>3082.8999999999942</v>
          </cell>
          <cell r="S46">
            <v>3082.8999999999942</v>
          </cell>
          <cell r="T46">
            <v>103691</v>
          </cell>
          <cell r="U46">
            <v>3083</v>
          </cell>
          <cell r="V46">
            <v>0.10000000000582077</v>
          </cell>
        </row>
        <row r="47">
          <cell r="B47" t="str">
            <v>McMaster Students Union Incorporated</v>
          </cell>
          <cell r="C47" t="str">
            <v>0000003856</v>
          </cell>
          <cell r="D47" t="str">
            <v>NP</v>
          </cell>
          <cell r="E47" t="str">
            <v>via OCCMS</v>
          </cell>
          <cell r="F47">
            <v>9.66</v>
          </cell>
          <cell r="G47">
            <v>66612</v>
          </cell>
          <cell r="H47">
            <v>0</v>
          </cell>
          <cell r="I47">
            <v>17892</v>
          </cell>
          <cell r="J47">
            <v>0</v>
          </cell>
          <cell r="K47">
            <v>17892</v>
          </cell>
          <cell r="L47">
            <v>84504</v>
          </cell>
          <cell r="M47">
            <v>66612</v>
          </cell>
          <cell r="N47">
            <v>66609.240000000005</v>
          </cell>
          <cell r="O47">
            <v>9.66</v>
          </cell>
          <cell r="P47">
            <v>-2.7599999999947613</v>
          </cell>
          <cell r="Q47">
            <v>0</v>
          </cell>
          <cell r="S47">
            <v>0</v>
          </cell>
          <cell r="T47">
            <v>66609</v>
          </cell>
          <cell r="U47">
            <v>-3</v>
          </cell>
          <cell r="V47">
            <v>-0.24000000000523869</v>
          </cell>
        </row>
        <row r="48">
          <cell r="B48" t="str">
            <v>Meadowlands Preschool Inc.</v>
          </cell>
          <cell r="C48" t="str">
            <v>0000053769</v>
          </cell>
          <cell r="D48" t="str">
            <v>Comm</v>
          </cell>
          <cell r="E48" t="str">
            <v>via OCCMS</v>
          </cell>
          <cell r="F48">
            <v>18.399999999999999</v>
          </cell>
          <cell r="G48">
            <v>0</v>
          </cell>
          <cell r="H48">
            <v>0</v>
          </cell>
          <cell r="I48">
            <v>0</v>
          </cell>
          <cell r="J48">
            <v>157836</v>
          </cell>
          <cell r="K48">
            <v>157836</v>
          </cell>
          <cell r="L48">
            <v>157836</v>
          </cell>
          <cell r="M48">
            <v>157836</v>
          </cell>
          <cell r="N48">
            <v>161308.46000000002</v>
          </cell>
          <cell r="O48">
            <v>19.75</v>
          </cell>
          <cell r="P48">
            <v>0</v>
          </cell>
          <cell r="Q48">
            <v>3472.460000000021</v>
          </cell>
          <cell r="S48">
            <v>3472.460000000021</v>
          </cell>
          <cell r="T48">
            <v>161308</v>
          </cell>
          <cell r="U48">
            <v>3472</v>
          </cell>
          <cell r="V48">
            <v>-0.46000000002095476</v>
          </cell>
        </row>
        <row r="49">
          <cell r="B49" t="str">
            <v>Miniature World Day Care</v>
          </cell>
          <cell r="C49" t="str">
            <v>0000003964</v>
          </cell>
          <cell r="D49" t="str">
            <v>Comm</v>
          </cell>
          <cell r="E49" t="str">
            <v>via OCCMS</v>
          </cell>
          <cell r="F49">
            <v>20.100000000000001</v>
          </cell>
          <cell r="G49">
            <v>126408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126408</v>
          </cell>
          <cell r="M49">
            <v>126408</v>
          </cell>
          <cell r="N49">
            <v>130976.81</v>
          </cell>
          <cell r="O49">
            <v>21.88</v>
          </cell>
          <cell r="P49">
            <v>0</v>
          </cell>
          <cell r="Q49">
            <v>4568.8099999999977</v>
          </cell>
          <cell r="S49">
            <v>4568.8099999999977</v>
          </cell>
          <cell r="T49">
            <v>130977</v>
          </cell>
          <cell r="U49">
            <v>4569</v>
          </cell>
          <cell r="V49">
            <v>0.19000000000232831</v>
          </cell>
        </row>
        <row r="50">
          <cell r="B50" t="str">
            <v>Mother Goose Coop Preschool Inc</v>
          </cell>
          <cell r="C50" t="str">
            <v>0000004010</v>
          </cell>
          <cell r="D50" t="str">
            <v>NP</v>
          </cell>
          <cell r="E50" t="str">
            <v>Upload</v>
          </cell>
          <cell r="F50">
            <v>0.63</v>
          </cell>
          <cell r="G50">
            <v>4520</v>
          </cell>
          <cell r="H50">
            <v>0</v>
          </cell>
          <cell r="I50">
            <v>1660</v>
          </cell>
          <cell r="J50">
            <v>0</v>
          </cell>
          <cell r="K50">
            <v>1660</v>
          </cell>
          <cell r="L50">
            <v>6180</v>
          </cell>
          <cell r="M50">
            <v>4520</v>
          </cell>
          <cell r="N50">
            <v>4520.7</v>
          </cell>
          <cell r="O50">
            <v>0.63</v>
          </cell>
          <cell r="P50">
            <v>0</v>
          </cell>
          <cell r="Q50">
            <v>0.6999999999998181</v>
          </cell>
          <cell r="S50">
            <v>0.6999999999998181</v>
          </cell>
          <cell r="T50">
            <v>4521</v>
          </cell>
          <cell r="U50">
            <v>1</v>
          </cell>
          <cell r="V50">
            <v>0.3000000000001819</v>
          </cell>
        </row>
        <row r="51">
          <cell r="B51" t="str">
            <v>Mountain Nursery School</v>
          </cell>
          <cell r="C51" t="str">
            <v>0000004019</v>
          </cell>
          <cell r="D51" t="str">
            <v>Comm</v>
          </cell>
          <cell r="E51" t="str">
            <v>via OCCMS</v>
          </cell>
          <cell r="F51">
            <v>6.38</v>
          </cell>
          <cell r="G51">
            <v>0</v>
          </cell>
          <cell r="H51">
            <v>0</v>
          </cell>
          <cell r="I51">
            <v>0</v>
          </cell>
          <cell r="J51">
            <v>3843</v>
          </cell>
          <cell r="K51">
            <v>3843</v>
          </cell>
          <cell r="L51">
            <v>3843</v>
          </cell>
          <cell r="M51">
            <v>3843</v>
          </cell>
          <cell r="N51">
            <v>41990.36</v>
          </cell>
          <cell r="O51">
            <v>5.5</v>
          </cell>
          <cell r="P51">
            <v>0</v>
          </cell>
          <cell r="Q51">
            <v>38147.360000000001</v>
          </cell>
          <cell r="S51">
            <v>38147.360000000001</v>
          </cell>
          <cell r="T51">
            <v>41990</v>
          </cell>
          <cell r="U51">
            <v>38147</v>
          </cell>
          <cell r="V51">
            <v>-0.36000000000058208</v>
          </cell>
        </row>
        <row r="52">
          <cell r="B52" t="str">
            <v>Mt Hamilton Baptist Day Care Centre</v>
          </cell>
          <cell r="C52" t="str">
            <v>0000004137</v>
          </cell>
          <cell r="D52" t="str">
            <v>NP</v>
          </cell>
          <cell r="E52" t="str">
            <v>via OCCMS</v>
          </cell>
          <cell r="F52">
            <v>27.8</v>
          </cell>
          <cell r="G52">
            <v>197376</v>
          </cell>
          <cell r="H52">
            <v>0</v>
          </cell>
          <cell r="I52">
            <v>38292</v>
          </cell>
          <cell r="J52">
            <v>0</v>
          </cell>
          <cell r="K52">
            <v>38292</v>
          </cell>
          <cell r="L52">
            <v>235668</v>
          </cell>
          <cell r="M52">
            <v>197376</v>
          </cell>
          <cell r="N52">
            <v>197375.44</v>
          </cell>
          <cell r="O52">
            <v>27.800000000000004</v>
          </cell>
          <cell r="P52">
            <v>-0.55999999999767169</v>
          </cell>
          <cell r="Q52">
            <v>0</v>
          </cell>
          <cell r="S52">
            <v>0</v>
          </cell>
          <cell r="T52">
            <v>197375</v>
          </cell>
          <cell r="U52">
            <v>-1</v>
          </cell>
          <cell r="V52">
            <v>-0.44000000000232831</v>
          </cell>
        </row>
        <row r="53">
          <cell r="B53" t="str">
            <v>Niwasa Aboriginal Head Start Preschool</v>
          </cell>
          <cell r="C53" t="str">
            <v>0000052604</v>
          </cell>
          <cell r="E53" t="str">
            <v>Upload</v>
          </cell>
          <cell r="F53">
            <v>7.71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B54" t="str">
            <v>Niwasa Early Learning and Care Centre</v>
          </cell>
          <cell r="C54" t="str">
            <v>0000062723</v>
          </cell>
          <cell r="D54" t="str">
            <v>NP</v>
          </cell>
          <cell r="E54" t="str">
            <v>via OCCMS</v>
          </cell>
          <cell r="F54">
            <v>3.64</v>
          </cell>
          <cell r="G54">
            <v>0</v>
          </cell>
          <cell r="H54">
            <v>30252</v>
          </cell>
          <cell r="I54">
            <v>0</v>
          </cell>
          <cell r="J54">
            <v>0</v>
          </cell>
          <cell r="K54">
            <v>0</v>
          </cell>
          <cell r="L54">
            <v>30252</v>
          </cell>
          <cell r="M54">
            <v>30252</v>
          </cell>
          <cell r="N54">
            <v>30246.32</v>
          </cell>
          <cell r="O54">
            <v>3.64</v>
          </cell>
          <cell r="P54">
            <v>-5.680000000000291</v>
          </cell>
          <cell r="Q54">
            <v>0</v>
          </cell>
          <cell r="S54">
            <v>0</v>
          </cell>
          <cell r="T54">
            <v>30246</v>
          </cell>
          <cell r="U54">
            <v>-6</v>
          </cell>
          <cell r="V54">
            <v>-0.31999999999970896</v>
          </cell>
        </row>
        <row r="55">
          <cell r="B55" t="str">
            <v>Noah's Ark Children's Centre</v>
          </cell>
          <cell r="C55" t="str">
            <v>0000004258</v>
          </cell>
          <cell r="D55" t="str">
            <v>NP</v>
          </cell>
          <cell r="E55" t="str">
            <v>via OCCMS</v>
          </cell>
          <cell r="F55">
            <v>11.05</v>
          </cell>
          <cell r="G55">
            <v>88464</v>
          </cell>
          <cell r="H55">
            <v>0</v>
          </cell>
          <cell r="I55">
            <v>5880</v>
          </cell>
          <cell r="J55">
            <v>0</v>
          </cell>
          <cell r="K55">
            <v>5880</v>
          </cell>
          <cell r="L55">
            <v>94344</v>
          </cell>
          <cell r="M55">
            <v>88464</v>
          </cell>
          <cell r="N55">
            <v>89104.12</v>
          </cell>
          <cell r="O55">
            <v>11.3</v>
          </cell>
          <cell r="P55">
            <v>0</v>
          </cell>
          <cell r="Q55">
            <v>640.11999999999534</v>
          </cell>
          <cell r="S55">
            <v>640.11999999999534</v>
          </cell>
          <cell r="T55">
            <v>89104</v>
          </cell>
          <cell r="U55">
            <v>640</v>
          </cell>
          <cell r="V55">
            <v>-0.11999999999534339</v>
          </cell>
        </row>
        <row r="56">
          <cell r="B56" t="str">
            <v>Paradise Corner Children's Centre</v>
          </cell>
          <cell r="C56" t="str">
            <v>0000006043</v>
          </cell>
          <cell r="D56" t="str">
            <v>Comm</v>
          </cell>
          <cell r="E56" t="str">
            <v>via OCCMS</v>
          </cell>
          <cell r="F56">
            <v>21.84</v>
          </cell>
          <cell r="G56">
            <v>0</v>
          </cell>
          <cell r="H56">
            <v>0</v>
          </cell>
          <cell r="I56">
            <v>0</v>
          </cell>
          <cell r="J56">
            <v>160668</v>
          </cell>
          <cell r="K56">
            <v>160668</v>
          </cell>
          <cell r="L56">
            <v>160668</v>
          </cell>
          <cell r="M56">
            <v>160668</v>
          </cell>
          <cell r="N56">
            <v>151274.47</v>
          </cell>
          <cell r="O56">
            <v>21.25</v>
          </cell>
          <cell r="P56">
            <v>-9393.5299999999988</v>
          </cell>
          <cell r="Q56">
            <v>0</v>
          </cell>
          <cell r="S56">
            <v>0</v>
          </cell>
          <cell r="T56">
            <v>151274</v>
          </cell>
          <cell r="U56">
            <v>-9394</v>
          </cell>
          <cell r="V56">
            <v>-0.47000000000116415</v>
          </cell>
        </row>
        <row r="57">
          <cell r="B57" t="str">
            <v>Paramount Family Centre</v>
          </cell>
          <cell r="C57" t="str">
            <v>0000004505</v>
          </cell>
          <cell r="D57" t="str">
            <v>NP</v>
          </cell>
          <cell r="E57" t="str">
            <v>via OCCMS</v>
          </cell>
          <cell r="F57">
            <v>15.84</v>
          </cell>
          <cell r="G57">
            <v>104232</v>
          </cell>
          <cell r="H57">
            <v>0</v>
          </cell>
          <cell r="I57">
            <v>17052</v>
          </cell>
          <cell r="J57">
            <v>0</v>
          </cell>
          <cell r="K57">
            <v>17052</v>
          </cell>
          <cell r="L57">
            <v>121284</v>
          </cell>
          <cell r="M57">
            <v>104232</v>
          </cell>
          <cell r="N57">
            <v>113342.2</v>
          </cell>
          <cell r="O57">
            <v>15.5</v>
          </cell>
          <cell r="P57">
            <v>0</v>
          </cell>
          <cell r="Q57">
            <v>9110.1999999999971</v>
          </cell>
          <cell r="S57">
            <v>9110.1999999999971</v>
          </cell>
          <cell r="T57">
            <v>104232</v>
          </cell>
          <cell r="U57">
            <v>0</v>
          </cell>
          <cell r="V57">
            <v>-9110.1999999999971</v>
          </cell>
        </row>
        <row r="58">
          <cell r="B58" t="str">
            <v>Peekaboo Group Child Care Inc</v>
          </cell>
          <cell r="C58" t="str">
            <v>0000075862</v>
          </cell>
          <cell r="D58" t="str">
            <v>Comm</v>
          </cell>
          <cell r="E58" t="str">
            <v>via OCCMS</v>
          </cell>
          <cell r="F58">
            <v>56</v>
          </cell>
          <cell r="G58">
            <v>0</v>
          </cell>
          <cell r="H58">
            <v>0</v>
          </cell>
          <cell r="I58">
            <v>0</v>
          </cell>
          <cell r="J58">
            <v>193824</v>
          </cell>
          <cell r="K58">
            <v>193824</v>
          </cell>
          <cell r="L58">
            <v>193824</v>
          </cell>
          <cell r="M58">
            <v>193824</v>
          </cell>
          <cell r="N58">
            <v>204480.24</v>
          </cell>
          <cell r="O58">
            <v>30</v>
          </cell>
          <cell r="P58">
            <v>0</v>
          </cell>
          <cell r="Q58">
            <v>10656.239999999991</v>
          </cell>
          <cell r="R58">
            <v>165162.59999999998</v>
          </cell>
          <cell r="S58">
            <v>-154506.35999999999</v>
          </cell>
          <cell r="T58">
            <v>193824</v>
          </cell>
          <cell r="U58">
            <v>0</v>
          </cell>
          <cell r="V58">
            <v>-10656.239999999991</v>
          </cell>
        </row>
        <row r="59">
          <cell r="B59" t="str">
            <v>Peter Pan Co-op Preschool of Hamilton</v>
          </cell>
          <cell r="C59" t="str">
            <v>0000007091</v>
          </cell>
          <cell r="D59" t="str">
            <v>NP</v>
          </cell>
          <cell r="E59" t="str">
            <v>Upload</v>
          </cell>
          <cell r="F59">
            <v>0.94</v>
          </cell>
          <cell r="G59">
            <v>6040</v>
          </cell>
          <cell r="H59">
            <v>0</v>
          </cell>
          <cell r="I59">
            <v>2420</v>
          </cell>
          <cell r="J59">
            <v>0</v>
          </cell>
          <cell r="K59">
            <v>2420</v>
          </cell>
          <cell r="L59">
            <v>8460</v>
          </cell>
          <cell r="M59">
            <v>6040</v>
          </cell>
          <cell r="N59">
            <v>5680.1</v>
          </cell>
          <cell r="O59">
            <v>0.94</v>
          </cell>
          <cell r="P59">
            <v>-359.89999999999964</v>
          </cell>
          <cell r="Q59">
            <v>0</v>
          </cell>
          <cell r="S59">
            <v>0</v>
          </cell>
          <cell r="T59">
            <v>5680</v>
          </cell>
          <cell r="U59">
            <v>-360</v>
          </cell>
          <cell r="V59">
            <v>-0.1000000000003638</v>
          </cell>
        </row>
        <row r="60">
          <cell r="B60" t="str">
            <v>Pied Piper Co-op Preschool of Hamilton Inc</v>
          </cell>
          <cell r="C60" t="str">
            <v>0000004620</v>
          </cell>
          <cell r="D60" t="str">
            <v>NP</v>
          </cell>
          <cell r="E60" t="str">
            <v>Upload</v>
          </cell>
          <cell r="F60">
            <v>0.84</v>
          </cell>
          <cell r="G60">
            <v>9410</v>
          </cell>
          <cell r="H60">
            <v>0</v>
          </cell>
          <cell r="I60">
            <v>2290</v>
          </cell>
          <cell r="J60">
            <v>0</v>
          </cell>
          <cell r="K60">
            <v>2290</v>
          </cell>
          <cell r="L60">
            <v>11700</v>
          </cell>
          <cell r="M60">
            <v>9410</v>
          </cell>
          <cell r="N60">
            <v>9702.9599999999991</v>
          </cell>
          <cell r="O60">
            <v>0.84</v>
          </cell>
          <cell r="P60">
            <v>0</v>
          </cell>
          <cell r="Q60">
            <v>292.95999999999913</v>
          </cell>
          <cell r="S60">
            <v>292.95999999999913</v>
          </cell>
          <cell r="T60">
            <v>9703</v>
          </cell>
          <cell r="U60">
            <v>293</v>
          </cell>
          <cell r="V60">
            <v>4.0000000000873115E-2</v>
          </cell>
        </row>
        <row r="61">
          <cell r="B61" t="str">
            <v>Red Hill Family Centre</v>
          </cell>
          <cell r="C61" t="str">
            <v>Journal</v>
          </cell>
          <cell r="D61" t="str">
            <v>NP</v>
          </cell>
          <cell r="E61" t="str">
            <v>via OCCMS</v>
          </cell>
          <cell r="F61">
            <v>18</v>
          </cell>
          <cell r="G61">
            <v>0</v>
          </cell>
          <cell r="H61">
            <v>83388</v>
          </cell>
          <cell r="I61">
            <v>0</v>
          </cell>
          <cell r="J61">
            <v>0</v>
          </cell>
          <cell r="K61">
            <v>0</v>
          </cell>
          <cell r="L61">
            <v>83388</v>
          </cell>
          <cell r="M61">
            <v>83388</v>
          </cell>
          <cell r="N61">
            <v>84436.56</v>
          </cell>
          <cell r="O61">
            <v>0</v>
          </cell>
          <cell r="P61">
            <v>0</v>
          </cell>
          <cell r="Q61">
            <v>1048.5599999999977</v>
          </cell>
          <cell r="S61">
            <v>1048.5599999999977</v>
          </cell>
          <cell r="T61">
            <v>83388</v>
          </cell>
          <cell r="U61">
            <v>0</v>
          </cell>
          <cell r="V61">
            <v>-1048.5599999999977</v>
          </cell>
        </row>
        <row r="62">
          <cell r="B62" t="str">
            <v>Redeemer University College</v>
          </cell>
          <cell r="C62" t="str">
            <v>0000010875</v>
          </cell>
          <cell r="D62" t="str">
            <v>NP</v>
          </cell>
          <cell r="E62" t="str">
            <v>via OCCMS</v>
          </cell>
          <cell r="F62">
            <v>4.8099999999999996</v>
          </cell>
          <cell r="G62">
            <v>0</v>
          </cell>
          <cell r="H62">
            <v>0</v>
          </cell>
          <cell r="I62">
            <v>0</v>
          </cell>
          <cell r="J62">
            <v>35340</v>
          </cell>
          <cell r="K62">
            <v>35340</v>
          </cell>
          <cell r="L62">
            <v>35340</v>
          </cell>
          <cell r="M62">
            <v>35340</v>
          </cell>
          <cell r="N62">
            <v>35342.369999999995</v>
          </cell>
          <cell r="O62">
            <v>4.8099999999999996</v>
          </cell>
          <cell r="P62">
            <v>0</v>
          </cell>
          <cell r="Q62">
            <v>2.3699999999953434</v>
          </cell>
          <cell r="S62">
            <v>2.3699999999953434</v>
          </cell>
          <cell r="T62">
            <v>35342</v>
          </cell>
          <cell r="U62">
            <v>2</v>
          </cell>
          <cell r="V62">
            <v>-0.36999999999534339</v>
          </cell>
        </row>
        <row r="63">
          <cell r="B63" t="str">
            <v>St James Co-op  Nursery School of Dundas</v>
          </cell>
          <cell r="C63" t="str">
            <v>0000005253</v>
          </cell>
          <cell r="D63" t="str">
            <v>NP</v>
          </cell>
          <cell r="E63" t="str">
            <v>Upload</v>
          </cell>
          <cell r="F63">
            <v>1.45</v>
          </cell>
          <cell r="G63">
            <v>7250</v>
          </cell>
          <cell r="H63">
            <v>0</v>
          </cell>
          <cell r="I63">
            <v>1310</v>
          </cell>
          <cell r="J63">
            <v>0</v>
          </cell>
          <cell r="K63">
            <v>1310</v>
          </cell>
          <cell r="L63">
            <v>8560</v>
          </cell>
          <cell r="M63">
            <v>7250</v>
          </cell>
          <cell r="N63">
            <v>12356.68</v>
          </cell>
          <cell r="O63">
            <v>1.1499999999999999</v>
          </cell>
          <cell r="P63">
            <v>0</v>
          </cell>
          <cell r="Q63">
            <v>5106.68</v>
          </cell>
          <cell r="S63">
            <v>5106.68</v>
          </cell>
          <cell r="T63">
            <v>12357</v>
          </cell>
          <cell r="U63">
            <v>5107</v>
          </cell>
          <cell r="V63">
            <v>0.31999999999970896</v>
          </cell>
        </row>
        <row r="64">
          <cell r="B64" t="str">
            <v>St Joachim Children's Centre of Ancaster Inc</v>
          </cell>
          <cell r="C64" t="str">
            <v>0000076745</v>
          </cell>
          <cell r="D64" t="str">
            <v>NP</v>
          </cell>
          <cell r="E64" t="str">
            <v>via OCCMS</v>
          </cell>
          <cell r="F64">
            <v>10</v>
          </cell>
          <cell r="G64">
            <v>70092</v>
          </cell>
          <cell r="H64">
            <v>0</v>
          </cell>
          <cell r="I64">
            <v>12492</v>
          </cell>
          <cell r="J64">
            <v>0</v>
          </cell>
          <cell r="K64">
            <v>12492</v>
          </cell>
          <cell r="L64">
            <v>82584</v>
          </cell>
          <cell r="M64">
            <v>70092</v>
          </cell>
          <cell r="N64">
            <v>76519.48000000001</v>
          </cell>
          <cell r="O64">
            <v>12.5</v>
          </cell>
          <cell r="P64">
            <v>0</v>
          </cell>
          <cell r="Q64">
            <v>6427.4800000000105</v>
          </cell>
          <cell r="S64">
            <v>6427.4800000000105</v>
          </cell>
          <cell r="T64">
            <v>70092</v>
          </cell>
          <cell r="U64">
            <v>0</v>
          </cell>
          <cell r="V64">
            <v>-6427.4800000000105</v>
          </cell>
        </row>
        <row r="65">
          <cell r="B65" t="str">
            <v>St Mark's Co-op Preschool Inc</v>
          </cell>
          <cell r="C65" t="str">
            <v>0000005260</v>
          </cell>
          <cell r="D65" t="str">
            <v>NP</v>
          </cell>
          <cell r="E65" t="str">
            <v>Upload</v>
          </cell>
          <cell r="F65">
            <v>1.72</v>
          </cell>
          <cell r="G65">
            <v>16030</v>
          </cell>
          <cell r="H65">
            <v>0</v>
          </cell>
          <cell r="I65">
            <v>2640</v>
          </cell>
          <cell r="J65">
            <v>0</v>
          </cell>
          <cell r="K65">
            <v>2640</v>
          </cell>
          <cell r="L65">
            <v>18670</v>
          </cell>
          <cell r="M65">
            <v>16030</v>
          </cell>
          <cell r="N65">
            <v>10120.799999999999</v>
          </cell>
          <cell r="O65">
            <v>1.68</v>
          </cell>
          <cell r="P65">
            <v>-5909.2000000000007</v>
          </cell>
          <cell r="Q65">
            <v>0</v>
          </cell>
          <cell r="S65">
            <v>0</v>
          </cell>
          <cell r="T65">
            <v>10121</v>
          </cell>
          <cell r="U65">
            <v>-5909</v>
          </cell>
          <cell r="V65">
            <v>0.2000000000007276</v>
          </cell>
        </row>
        <row r="66">
          <cell r="B66" t="str">
            <v>St Matthew's Children's Centre</v>
          </cell>
          <cell r="C66" t="str">
            <v>0000005244</v>
          </cell>
          <cell r="D66" t="str">
            <v>NP</v>
          </cell>
          <cell r="E66" t="str">
            <v>via OCCMS</v>
          </cell>
          <cell r="F66">
            <v>11</v>
          </cell>
          <cell r="G66">
            <v>192852</v>
          </cell>
          <cell r="H66">
            <v>0</v>
          </cell>
          <cell r="I66">
            <v>60156</v>
          </cell>
          <cell r="J66">
            <v>0</v>
          </cell>
          <cell r="K66">
            <v>60156</v>
          </cell>
          <cell r="L66">
            <v>253008</v>
          </cell>
          <cell r="M66">
            <v>192852</v>
          </cell>
          <cell r="N66">
            <v>195425.04</v>
          </cell>
          <cell r="O66">
            <v>60.5</v>
          </cell>
          <cell r="P66">
            <v>0</v>
          </cell>
          <cell r="Q66">
            <v>2573.0400000000081</v>
          </cell>
          <cell r="S66">
            <v>2573.0400000000081</v>
          </cell>
          <cell r="T66">
            <v>195425</v>
          </cell>
          <cell r="U66">
            <v>2573</v>
          </cell>
          <cell r="V66">
            <v>-4.0000000008149073E-2</v>
          </cell>
        </row>
        <row r="67">
          <cell r="B67" t="str">
            <v>St Peter's Children's Day Care Centre of Hamiton</v>
          </cell>
          <cell r="C67" t="str">
            <v>0000005248</v>
          </cell>
          <cell r="D67" t="str">
            <v>NP</v>
          </cell>
          <cell r="E67" t="str">
            <v>via OCCMS</v>
          </cell>
          <cell r="F67">
            <v>10.26</v>
          </cell>
          <cell r="G67">
            <v>76212</v>
          </cell>
          <cell r="H67">
            <v>0</v>
          </cell>
          <cell r="I67">
            <v>19848</v>
          </cell>
          <cell r="J67">
            <v>0</v>
          </cell>
          <cell r="K67">
            <v>19848</v>
          </cell>
          <cell r="L67">
            <v>96060</v>
          </cell>
          <cell r="M67">
            <v>76212</v>
          </cell>
          <cell r="N67">
            <v>76279.87</v>
          </cell>
          <cell r="O67">
            <v>10.51</v>
          </cell>
          <cell r="P67">
            <v>0</v>
          </cell>
          <cell r="Q67">
            <v>67.869999999995343</v>
          </cell>
          <cell r="S67">
            <v>67.869999999995343</v>
          </cell>
          <cell r="T67">
            <v>76280</v>
          </cell>
          <cell r="U67">
            <v>68</v>
          </cell>
          <cell r="V67">
            <v>0.13000000000465661</v>
          </cell>
        </row>
        <row r="68">
          <cell r="B68" t="str">
            <v>St. Martin's Manor Early Learning Centre</v>
          </cell>
          <cell r="C68" t="str">
            <v>0000032082</v>
          </cell>
          <cell r="D68" t="str">
            <v>NP</v>
          </cell>
          <cell r="E68" t="str">
            <v>via OCCMS</v>
          </cell>
          <cell r="F68">
            <v>0</v>
          </cell>
          <cell r="M68">
            <v>0</v>
          </cell>
          <cell r="N68">
            <v>65632.639999999999</v>
          </cell>
          <cell r="O68">
            <v>9.2799999999999994</v>
          </cell>
          <cell r="P68">
            <v>0</v>
          </cell>
          <cell r="Q68">
            <v>65632.639999999999</v>
          </cell>
          <cell r="R68">
            <v>44021.520000000004</v>
          </cell>
          <cell r="S68">
            <v>21611.119999999995</v>
          </cell>
          <cell r="T68">
            <v>0</v>
          </cell>
          <cell r="U68">
            <v>0</v>
          </cell>
          <cell r="V68">
            <v>-65632.639999999999</v>
          </cell>
        </row>
        <row r="69">
          <cell r="B69" t="str">
            <v>Stoney Creek Co-op Preschool Inc</v>
          </cell>
          <cell r="C69" t="str">
            <v>0000005306</v>
          </cell>
          <cell r="D69" t="str">
            <v>NP</v>
          </cell>
          <cell r="E69" t="str">
            <v>Upload</v>
          </cell>
          <cell r="F69">
            <v>0.42</v>
          </cell>
          <cell r="G69">
            <v>3980</v>
          </cell>
          <cell r="H69">
            <v>0</v>
          </cell>
          <cell r="I69">
            <v>2040</v>
          </cell>
          <cell r="J69">
            <v>0</v>
          </cell>
          <cell r="K69">
            <v>2040</v>
          </cell>
          <cell r="L69">
            <v>6020</v>
          </cell>
          <cell r="M69">
            <v>3980</v>
          </cell>
          <cell r="N69">
            <v>3981</v>
          </cell>
          <cell r="O69">
            <v>0.42</v>
          </cell>
          <cell r="P69">
            <v>0</v>
          </cell>
          <cell r="Q69">
            <v>1</v>
          </cell>
          <cell r="S69">
            <v>1</v>
          </cell>
          <cell r="T69">
            <v>3981</v>
          </cell>
          <cell r="U69">
            <v>1</v>
          </cell>
          <cell r="V69">
            <v>0</v>
          </cell>
        </row>
        <row r="70">
          <cell r="B70" t="str">
            <v>Sunny Days Nursery</v>
          </cell>
          <cell r="C70" t="str">
            <v>0000005933</v>
          </cell>
          <cell r="D70" t="str">
            <v>Comm</v>
          </cell>
          <cell r="E70" t="str">
            <v>via OCCMS</v>
          </cell>
          <cell r="F70">
            <v>3</v>
          </cell>
          <cell r="G70">
            <v>0</v>
          </cell>
          <cell r="H70">
            <v>0</v>
          </cell>
          <cell r="I70">
            <v>0</v>
          </cell>
          <cell r="J70">
            <v>28596</v>
          </cell>
          <cell r="K70">
            <v>28596</v>
          </cell>
          <cell r="L70">
            <v>28596</v>
          </cell>
          <cell r="M70">
            <v>28596</v>
          </cell>
          <cell r="N70">
            <v>31171.52</v>
          </cell>
          <cell r="O70">
            <v>4</v>
          </cell>
          <cell r="P70">
            <v>0</v>
          </cell>
          <cell r="Q70">
            <v>2575.5200000000004</v>
          </cell>
          <cell r="R70">
            <v>2575</v>
          </cell>
          <cell r="S70">
            <v>0.52000000000043656</v>
          </cell>
          <cell r="T70">
            <v>31172</v>
          </cell>
          <cell r="U70">
            <v>2576</v>
          </cell>
          <cell r="V70">
            <v>0.47999999999956344</v>
          </cell>
        </row>
        <row r="71">
          <cell r="B71" t="str">
            <v>Sunshine &amp; Rainbows Christian Day Care Ctr</v>
          </cell>
          <cell r="C71" t="str">
            <v>0000005338</v>
          </cell>
          <cell r="D71" t="str">
            <v>Comm</v>
          </cell>
          <cell r="E71" t="str">
            <v>via OCCMS</v>
          </cell>
          <cell r="F71">
            <v>8.75</v>
          </cell>
          <cell r="G71">
            <v>0</v>
          </cell>
          <cell r="H71">
            <v>0</v>
          </cell>
          <cell r="I71">
            <v>0</v>
          </cell>
          <cell r="J71">
            <v>71232</v>
          </cell>
          <cell r="K71">
            <v>71232</v>
          </cell>
          <cell r="L71">
            <v>71232</v>
          </cell>
          <cell r="M71">
            <v>71232</v>
          </cell>
          <cell r="N71">
            <v>71234.38</v>
          </cell>
          <cell r="O71">
            <v>8.75</v>
          </cell>
          <cell r="P71">
            <v>0</v>
          </cell>
          <cell r="Q71">
            <v>2.3800000000046566</v>
          </cell>
          <cell r="S71">
            <v>2.3800000000046566</v>
          </cell>
          <cell r="T71">
            <v>71234</v>
          </cell>
          <cell r="U71">
            <v>2</v>
          </cell>
          <cell r="V71">
            <v>-0.38000000000465661</v>
          </cell>
        </row>
        <row r="72">
          <cell r="B72" t="str">
            <v>Sunshine Daycare</v>
          </cell>
          <cell r="D72" t="str">
            <v>NP</v>
          </cell>
          <cell r="E72" t="str">
            <v>via OCCMS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68814.44</v>
          </cell>
          <cell r="O72">
            <v>8.26</v>
          </cell>
          <cell r="P72">
            <v>0</v>
          </cell>
          <cell r="Q72">
            <v>68814.44</v>
          </cell>
          <cell r="S72">
            <v>68814.44</v>
          </cell>
          <cell r="T72">
            <v>0</v>
          </cell>
          <cell r="U72">
            <v>0</v>
          </cell>
          <cell r="V72">
            <v>-68814.44</v>
          </cell>
        </row>
        <row r="73">
          <cell r="B73" t="str">
            <v>Tapawingo Day Care</v>
          </cell>
          <cell r="C73" t="str">
            <v>0000005387</v>
          </cell>
          <cell r="D73" t="str">
            <v>NP</v>
          </cell>
          <cell r="E73" t="str">
            <v>via OCCMS</v>
          </cell>
          <cell r="F73">
            <v>13.43</v>
          </cell>
          <cell r="G73">
            <v>0</v>
          </cell>
          <cell r="H73">
            <v>87612</v>
          </cell>
          <cell r="I73">
            <v>15612</v>
          </cell>
          <cell r="J73">
            <v>0</v>
          </cell>
          <cell r="K73">
            <v>15612</v>
          </cell>
          <cell r="L73">
            <v>103224</v>
          </cell>
          <cell r="M73">
            <v>87612</v>
          </cell>
          <cell r="N73">
            <v>87614.38</v>
          </cell>
          <cell r="O73">
            <v>13.43</v>
          </cell>
          <cell r="P73">
            <v>0</v>
          </cell>
          <cell r="Q73">
            <v>2.3800000000046566</v>
          </cell>
          <cell r="S73">
            <v>2.3800000000046566</v>
          </cell>
          <cell r="T73">
            <v>87614</v>
          </cell>
          <cell r="U73">
            <v>2</v>
          </cell>
          <cell r="V73">
            <v>-0.38000000000465661</v>
          </cell>
        </row>
        <row r="74">
          <cell r="B74" t="str">
            <v>Temple Playhouse</v>
          </cell>
          <cell r="C74" t="str">
            <v>0000007069</v>
          </cell>
          <cell r="D74" t="str">
            <v>Comm</v>
          </cell>
          <cell r="E74" t="str">
            <v>via OCCMS</v>
          </cell>
          <cell r="F74">
            <v>11.89</v>
          </cell>
          <cell r="G74">
            <v>0</v>
          </cell>
          <cell r="H74">
            <v>0</v>
          </cell>
          <cell r="I74">
            <v>0</v>
          </cell>
          <cell r="J74">
            <v>82956</v>
          </cell>
          <cell r="K74">
            <v>82956</v>
          </cell>
          <cell r="L74">
            <v>82956</v>
          </cell>
          <cell r="M74">
            <v>82956</v>
          </cell>
          <cell r="N74">
            <v>79922.36</v>
          </cell>
          <cell r="O74">
            <v>11.63</v>
          </cell>
          <cell r="P74">
            <v>-3033.6399999999994</v>
          </cell>
          <cell r="Q74">
            <v>0</v>
          </cell>
          <cell r="S74">
            <v>0</v>
          </cell>
          <cell r="T74">
            <v>79922</v>
          </cell>
          <cell r="U74">
            <v>-3034</v>
          </cell>
          <cell r="V74">
            <v>-0.36000000000058208</v>
          </cell>
        </row>
        <row r="75">
          <cell r="B75" t="str">
            <v>The Millgrove Children's Centre</v>
          </cell>
          <cell r="C75" t="str">
            <v>0000040311</v>
          </cell>
          <cell r="D75" t="str">
            <v>Comm</v>
          </cell>
          <cell r="E75" t="str">
            <v>via OCCMS</v>
          </cell>
          <cell r="F75">
            <v>21.03</v>
          </cell>
          <cell r="G75">
            <v>0</v>
          </cell>
          <cell r="H75">
            <v>0</v>
          </cell>
          <cell r="I75">
            <v>0</v>
          </cell>
          <cell r="J75">
            <v>132528</v>
          </cell>
          <cell r="K75">
            <v>132528</v>
          </cell>
          <cell r="L75">
            <v>132528</v>
          </cell>
          <cell r="M75">
            <v>132528</v>
          </cell>
          <cell r="N75">
            <v>142952.12</v>
          </cell>
          <cell r="O75">
            <v>21.03</v>
          </cell>
          <cell r="P75">
            <v>0</v>
          </cell>
          <cell r="Q75">
            <v>10424.119999999995</v>
          </cell>
          <cell r="R75">
            <v>10424.119999999995</v>
          </cell>
          <cell r="S75">
            <v>0</v>
          </cell>
          <cell r="T75">
            <v>142952</v>
          </cell>
          <cell r="U75">
            <v>10424</v>
          </cell>
          <cell r="V75">
            <v>-0.11999999999534339</v>
          </cell>
        </row>
        <row r="76">
          <cell r="B76" t="str">
            <v>Today's Family</v>
          </cell>
          <cell r="C76" t="str">
            <v>0000005127</v>
          </cell>
          <cell r="D76" t="str">
            <v>NP</v>
          </cell>
          <cell r="E76" t="str">
            <v>via OCCMS</v>
          </cell>
          <cell r="F76">
            <v>85.27</v>
          </cell>
          <cell r="G76">
            <v>1021644</v>
          </cell>
          <cell r="H76">
            <v>0</v>
          </cell>
          <cell r="I76">
            <v>79560</v>
          </cell>
          <cell r="J76">
            <v>0</v>
          </cell>
          <cell r="K76">
            <v>79560</v>
          </cell>
          <cell r="L76">
            <v>1101204</v>
          </cell>
          <cell r="M76">
            <v>1021644</v>
          </cell>
          <cell r="N76">
            <v>1065552.22</v>
          </cell>
          <cell r="O76">
            <v>85.269999999999982</v>
          </cell>
          <cell r="P76">
            <v>0</v>
          </cell>
          <cell r="Q76">
            <v>43908.219999999972</v>
          </cell>
          <cell r="R76">
            <v>44875.419999999925</v>
          </cell>
          <cell r="S76">
            <v>-967.19999999995343</v>
          </cell>
          <cell r="T76">
            <v>1021645</v>
          </cell>
          <cell r="U76">
            <v>1</v>
          </cell>
          <cell r="V76">
            <v>-43907.219999999972</v>
          </cell>
        </row>
        <row r="77">
          <cell r="B77" t="str">
            <v>Umbrella Family &amp; Child Centre of Hamilton</v>
          </cell>
          <cell r="C77" t="str">
            <v>0000006038</v>
          </cell>
          <cell r="D77" t="str">
            <v>NP</v>
          </cell>
          <cell r="E77" t="str">
            <v>via OCCMS</v>
          </cell>
          <cell r="F77">
            <v>96.26</v>
          </cell>
          <cell r="G77">
            <v>626328</v>
          </cell>
          <cell r="H77">
            <v>0</v>
          </cell>
          <cell r="I77">
            <v>97416</v>
          </cell>
          <cell r="J77">
            <v>0</v>
          </cell>
          <cell r="K77">
            <v>97416</v>
          </cell>
          <cell r="L77">
            <v>723744</v>
          </cell>
          <cell r="M77">
            <v>626328</v>
          </cell>
          <cell r="N77">
            <v>628676.67999999993</v>
          </cell>
          <cell r="O77">
            <v>97.08</v>
          </cell>
          <cell r="P77">
            <v>0</v>
          </cell>
          <cell r="Q77">
            <v>2348.6799999999348</v>
          </cell>
          <cell r="R77">
            <v>45699.680000000051</v>
          </cell>
          <cell r="S77">
            <v>-43351.000000000116</v>
          </cell>
          <cell r="T77">
            <v>628677</v>
          </cell>
          <cell r="U77">
            <v>2349</v>
          </cell>
          <cell r="V77">
            <v>0.32000000006519258</v>
          </cell>
        </row>
        <row r="78">
          <cell r="B78" t="str">
            <v>Village Children's Centre of Waterdown</v>
          </cell>
          <cell r="C78" t="str">
            <v>0000006067</v>
          </cell>
          <cell r="D78" t="str">
            <v>NP</v>
          </cell>
          <cell r="E78" t="str">
            <v>via OCCMS</v>
          </cell>
          <cell r="F78">
            <v>11</v>
          </cell>
          <cell r="G78">
            <v>0</v>
          </cell>
          <cell r="H78">
            <v>0</v>
          </cell>
          <cell r="I78">
            <v>0</v>
          </cell>
          <cell r="J78">
            <v>80496</v>
          </cell>
          <cell r="K78">
            <v>80496</v>
          </cell>
          <cell r="L78">
            <v>80496</v>
          </cell>
          <cell r="M78">
            <v>80496</v>
          </cell>
          <cell r="N78">
            <v>86307</v>
          </cell>
          <cell r="O78">
            <v>13.26</v>
          </cell>
          <cell r="P78">
            <v>0</v>
          </cell>
          <cell r="Q78">
            <v>5811</v>
          </cell>
          <cell r="S78">
            <v>5811</v>
          </cell>
          <cell r="T78">
            <v>80496</v>
          </cell>
          <cell r="U78">
            <v>0</v>
          </cell>
          <cell r="V78">
            <v>-5811</v>
          </cell>
        </row>
        <row r="79">
          <cell r="B79" t="str">
            <v>Village Treehouse Childcare Inc.</v>
          </cell>
          <cell r="C79" t="str">
            <v>0000005514</v>
          </cell>
          <cell r="D79" t="str">
            <v>Comm</v>
          </cell>
          <cell r="E79" t="str">
            <v>via OCCMS</v>
          </cell>
          <cell r="F79">
            <v>10</v>
          </cell>
          <cell r="G79">
            <v>0</v>
          </cell>
          <cell r="H79">
            <v>0</v>
          </cell>
          <cell r="I79">
            <v>0</v>
          </cell>
          <cell r="J79">
            <v>88380</v>
          </cell>
          <cell r="K79">
            <v>88380</v>
          </cell>
          <cell r="L79">
            <v>88380</v>
          </cell>
          <cell r="M79">
            <v>88380</v>
          </cell>
          <cell r="N79">
            <v>88374.56</v>
          </cell>
          <cell r="O79">
            <v>10</v>
          </cell>
          <cell r="P79">
            <v>-5.4400000000023283</v>
          </cell>
          <cell r="Q79">
            <v>0</v>
          </cell>
          <cell r="S79">
            <v>0</v>
          </cell>
          <cell r="T79">
            <v>88375</v>
          </cell>
          <cell r="U79">
            <v>-5</v>
          </cell>
          <cell r="V79">
            <v>0.44000000000232831</v>
          </cell>
        </row>
        <row r="80">
          <cell r="B80" t="str">
            <v>Waterdown District Children's Centre</v>
          </cell>
          <cell r="C80" t="str">
            <v>0000005730</v>
          </cell>
          <cell r="D80" t="str">
            <v>NP</v>
          </cell>
          <cell r="E80" t="str">
            <v>via OCCMS</v>
          </cell>
          <cell r="F80">
            <v>18.170000000000002</v>
          </cell>
          <cell r="G80">
            <v>0</v>
          </cell>
          <cell r="H80">
            <v>0</v>
          </cell>
          <cell r="I80">
            <v>15228</v>
          </cell>
          <cell r="J80">
            <v>94884</v>
          </cell>
          <cell r="K80">
            <v>110112</v>
          </cell>
          <cell r="L80">
            <v>110112</v>
          </cell>
          <cell r="M80">
            <v>94884</v>
          </cell>
          <cell r="N80">
            <v>134811.88</v>
          </cell>
          <cell r="O80">
            <v>19.939999999999998</v>
          </cell>
          <cell r="P80">
            <v>0</v>
          </cell>
          <cell r="Q80">
            <v>39927.880000000005</v>
          </cell>
          <cell r="R80">
            <v>31805.059999999998</v>
          </cell>
          <cell r="S80">
            <v>8122.820000000007</v>
          </cell>
          <cell r="T80">
            <v>104884</v>
          </cell>
          <cell r="U80">
            <v>10000</v>
          </cell>
          <cell r="V80">
            <v>-29927.880000000005</v>
          </cell>
        </row>
        <row r="81">
          <cell r="B81" t="str">
            <v>Way to Learn Daycare</v>
          </cell>
          <cell r="D81" t="str">
            <v>Comm</v>
          </cell>
          <cell r="E81" t="str">
            <v>via OCCMS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38233.19</v>
          </cell>
          <cell r="O81">
            <v>4.58</v>
          </cell>
          <cell r="P81">
            <v>0</v>
          </cell>
          <cell r="Q81">
            <v>38233.19</v>
          </cell>
          <cell r="R81">
            <v>0</v>
          </cell>
          <cell r="S81">
            <v>38233.19</v>
          </cell>
          <cell r="T81">
            <v>0</v>
          </cell>
          <cell r="U81">
            <v>0</v>
          </cell>
          <cell r="V81">
            <v>-38233.19</v>
          </cell>
        </row>
        <row r="82">
          <cell r="B82" t="str">
            <v>Wesley Urban Ministries Inc</v>
          </cell>
          <cell r="C82" t="str">
            <v>0000005764</v>
          </cell>
          <cell r="D82" t="str">
            <v>NP</v>
          </cell>
          <cell r="E82" t="str">
            <v>via OCCMS</v>
          </cell>
          <cell r="F82">
            <v>5.01</v>
          </cell>
          <cell r="G82">
            <v>0</v>
          </cell>
          <cell r="H82">
            <v>0</v>
          </cell>
          <cell r="I82">
            <v>0</v>
          </cell>
          <cell r="J82">
            <v>36336</v>
          </cell>
          <cell r="K82">
            <v>36336</v>
          </cell>
          <cell r="L82">
            <v>36336</v>
          </cell>
          <cell r="M82">
            <v>36336</v>
          </cell>
          <cell r="N82">
            <v>42783.740000000005</v>
          </cell>
          <cell r="O82">
            <v>5.47</v>
          </cell>
          <cell r="P82">
            <v>0</v>
          </cell>
          <cell r="Q82">
            <v>6447.7400000000052</v>
          </cell>
          <cell r="R82">
            <v>5792.43</v>
          </cell>
          <cell r="S82">
            <v>655.31000000000495</v>
          </cell>
          <cell r="T82">
            <v>36336</v>
          </cell>
          <cell r="U82">
            <v>0</v>
          </cell>
          <cell r="V82">
            <v>-6447.7400000000052</v>
          </cell>
        </row>
        <row r="83">
          <cell r="B83" t="str">
            <v>Westdale Children's School</v>
          </cell>
          <cell r="C83" t="str">
            <v>0000033910</v>
          </cell>
          <cell r="D83" t="str">
            <v>NP</v>
          </cell>
          <cell r="E83" t="str">
            <v>Upload</v>
          </cell>
          <cell r="F83">
            <v>0.84</v>
          </cell>
          <cell r="G83">
            <v>5060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5060</v>
          </cell>
          <cell r="M83">
            <v>5060</v>
          </cell>
          <cell r="N83">
            <v>5394.5</v>
          </cell>
          <cell r="O83">
            <v>0.97</v>
          </cell>
          <cell r="P83">
            <v>0</v>
          </cell>
          <cell r="Q83">
            <v>334.5</v>
          </cell>
          <cell r="S83">
            <v>334.5</v>
          </cell>
          <cell r="T83">
            <v>5395</v>
          </cell>
          <cell r="U83">
            <v>335</v>
          </cell>
          <cell r="V83">
            <v>0.5</v>
          </cell>
        </row>
        <row r="84">
          <cell r="B84" t="str">
            <v>Westdale Co-op Preschool</v>
          </cell>
          <cell r="C84" t="str">
            <v>0000005772</v>
          </cell>
          <cell r="D84" t="str">
            <v>NP</v>
          </cell>
          <cell r="E84" t="str">
            <v>Upload</v>
          </cell>
          <cell r="F84">
            <v>0.21</v>
          </cell>
          <cell r="G84">
            <v>3440</v>
          </cell>
          <cell r="H84">
            <v>0</v>
          </cell>
          <cell r="I84">
            <v>430</v>
          </cell>
          <cell r="J84">
            <v>0</v>
          </cell>
          <cell r="K84">
            <v>430</v>
          </cell>
          <cell r="L84">
            <v>3870</v>
          </cell>
          <cell r="M84">
            <v>3440</v>
          </cell>
          <cell r="N84">
            <v>3441.3</v>
          </cell>
          <cell r="O84">
            <v>0.21</v>
          </cell>
          <cell r="P84">
            <v>0</v>
          </cell>
          <cell r="Q84">
            <v>1.3000000000001819</v>
          </cell>
          <cell r="S84">
            <v>1.3000000000001819</v>
          </cell>
          <cell r="T84">
            <v>3441</v>
          </cell>
          <cell r="U84">
            <v>1</v>
          </cell>
          <cell r="V84">
            <v>-0.3000000000001819</v>
          </cell>
        </row>
        <row r="85">
          <cell r="B85" t="str">
            <v>Westmount Children's Centre</v>
          </cell>
          <cell r="C85" t="str">
            <v>0000005780</v>
          </cell>
          <cell r="D85" t="str">
            <v>Comm</v>
          </cell>
          <cell r="E85" t="str">
            <v>via OCCMS</v>
          </cell>
          <cell r="F85">
            <v>10.83</v>
          </cell>
          <cell r="G85">
            <v>0</v>
          </cell>
          <cell r="H85">
            <v>0</v>
          </cell>
          <cell r="I85">
            <v>0</v>
          </cell>
          <cell r="J85">
            <v>69612</v>
          </cell>
          <cell r="K85">
            <v>69612</v>
          </cell>
          <cell r="L85">
            <v>69612</v>
          </cell>
          <cell r="M85">
            <v>69612</v>
          </cell>
          <cell r="N85">
            <v>68125.540000000008</v>
          </cell>
          <cell r="O85">
            <v>10.25</v>
          </cell>
          <cell r="P85">
            <v>-1486.4599999999919</v>
          </cell>
          <cell r="Q85">
            <v>0</v>
          </cell>
          <cell r="S85">
            <v>0</v>
          </cell>
          <cell r="T85">
            <v>68126</v>
          </cell>
          <cell r="U85">
            <v>-1486</v>
          </cell>
          <cell r="V85">
            <v>0.45999999999185093</v>
          </cell>
        </row>
        <row r="86">
          <cell r="B86" t="str">
            <v>Winona Children's Centre</v>
          </cell>
          <cell r="C86" t="str">
            <v>0000005816</v>
          </cell>
          <cell r="D86" t="str">
            <v>Comm</v>
          </cell>
          <cell r="E86" t="str">
            <v>via OCCMS</v>
          </cell>
          <cell r="F86">
            <v>11.27</v>
          </cell>
          <cell r="G86">
            <v>0</v>
          </cell>
          <cell r="H86">
            <v>0</v>
          </cell>
          <cell r="I86">
            <v>0</v>
          </cell>
          <cell r="J86">
            <v>97728</v>
          </cell>
          <cell r="K86">
            <v>97728</v>
          </cell>
          <cell r="L86">
            <v>97728</v>
          </cell>
          <cell r="M86">
            <v>97728</v>
          </cell>
          <cell r="N86">
            <v>97372.01999999999</v>
          </cell>
          <cell r="O86">
            <v>11.13</v>
          </cell>
          <cell r="P86">
            <v>-355.98000000001048</v>
          </cell>
          <cell r="Q86">
            <v>0</v>
          </cell>
          <cell r="S86">
            <v>0</v>
          </cell>
          <cell r="T86">
            <v>97372</v>
          </cell>
          <cell r="U86">
            <v>-356</v>
          </cell>
          <cell r="V86">
            <v>-1.9999999989522621E-2</v>
          </cell>
        </row>
        <row r="87">
          <cell r="B87" t="str">
            <v>YMCA Day Care Centres</v>
          </cell>
          <cell r="C87" t="str">
            <v>0000002699</v>
          </cell>
          <cell r="D87" t="str">
            <v>NP</v>
          </cell>
          <cell r="E87" t="str">
            <v>via OCCMS</v>
          </cell>
          <cell r="F87">
            <v>95.59</v>
          </cell>
          <cell r="G87">
            <v>0</v>
          </cell>
          <cell r="H87">
            <v>0</v>
          </cell>
          <cell r="I87">
            <v>0</v>
          </cell>
          <cell r="J87">
            <v>692364</v>
          </cell>
          <cell r="K87">
            <v>692364</v>
          </cell>
          <cell r="L87">
            <v>692364</v>
          </cell>
          <cell r="M87">
            <v>692364</v>
          </cell>
          <cell r="N87">
            <v>784915.18</v>
          </cell>
          <cell r="O87">
            <v>101.61</v>
          </cell>
          <cell r="P87">
            <v>0</v>
          </cell>
          <cell r="Q87">
            <v>92551.180000000051</v>
          </cell>
          <cell r="R87">
            <v>28623.060000000056</v>
          </cell>
          <cell r="S87">
            <v>63928.119999999995</v>
          </cell>
          <cell r="T87">
            <v>692364</v>
          </cell>
          <cell r="U87">
            <v>0</v>
          </cell>
          <cell r="V87">
            <v>-92551.180000000051</v>
          </cell>
        </row>
        <row r="88">
          <cell r="B88" t="str">
            <v>YWCA Daycares</v>
          </cell>
          <cell r="C88" t="str">
            <v>0000007346</v>
          </cell>
          <cell r="D88" t="str">
            <v>NP</v>
          </cell>
          <cell r="E88" t="str">
            <v>via OCCMS</v>
          </cell>
          <cell r="F88">
            <v>27.33</v>
          </cell>
          <cell r="G88">
            <v>156900</v>
          </cell>
          <cell r="H88">
            <v>0</v>
          </cell>
          <cell r="I88">
            <v>10716</v>
          </cell>
          <cell r="J88">
            <v>0</v>
          </cell>
          <cell r="K88">
            <v>10716</v>
          </cell>
          <cell r="L88">
            <v>167616</v>
          </cell>
          <cell r="M88">
            <v>156900</v>
          </cell>
          <cell r="N88">
            <v>204805.47999999998</v>
          </cell>
          <cell r="O88">
            <v>28.990000000000002</v>
          </cell>
          <cell r="P88">
            <v>0</v>
          </cell>
          <cell r="Q88">
            <v>47905.479999999981</v>
          </cell>
          <cell r="R88">
            <v>27390.320000000007</v>
          </cell>
          <cell r="S88">
            <v>20515.159999999974</v>
          </cell>
          <cell r="T88">
            <v>156900</v>
          </cell>
          <cell r="U88">
            <v>0</v>
          </cell>
          <cell r="V88">
            <v>-47905.479999999981</v>
          </cell>
        </row>
      </sheetData>
      <sheetData sheetId="3">
        <row r="159">
          <cell r="B159" t="str">
            <v>Site</v>
          </cell>
          <cell r="C159" t="str">
            <v>Number</v>
          </cell>
          <cell r="D159" t="str">
            <v>Type</v>
          </cell>
          <cell r="E159" t="str">
            <v>Last Created Date</v>
          </cell>
          <cell r="F159" t="str">
            <v>Adjustment Factor(%)</v>
          </cell>
          <cell r="G159" t="str">
            <v>Total</v>
          </cell>
          <cell r="H159" t="str">
            <v>DOG</v>
          </cell>
          <cell r="I159" t="str">
            <v>PEG</v>
          </cell>
          <cell r="J159" t="str">
            <v>WEG</v>
          </cell>
          <cell r="K159" t="str">
            <v>FTE</v>
          </cell>
        </row>
        <row r="160">
          <cell r="B160" t="str">
            <v>Hamilton East Kiwanis Boys &amp; Girls Club</v>
          </cell>
          <cell r="G160">
            <v>127120.94</v>
          </cell>
          <cell r="H160">
            <v>85307.040000000008</v>
          </cell>
          <cell r="I160">
            <v>0</v>
          </cell>
          <cell r="J160">
            <v>41813.9</v>
          </cell>
          <cell r="K160">
            <v>16.27</v>
          </cell>
        </row>
        <row r="161">
          <cell r="B161" t="str">
            <v>Hamilton-Wentworth Catholic Child Care Centres Inc</v>
          </cell>
          <cell r="G161">
            <v>1372044.1199999999</v>
          </cell>
          <cell r="H161">
            <v>866345.21999999986</v>
          </cell>
          <cell r="I161">
            <v>0</v>
          </cell>
          <cell r="J161">
            <v>505698.9</v>
          </cell>
          <cell r="K161">
            <v>196.77000000000004</v>
          </cell>
        </row>
        <row r="162">
          <cell r="B162" t="str">
            <v>Heritage Green Child Care Inc</v>
          </cell>
          <cell r="G162">
            <v>82573.86</v>
          </cell>
          <cell r="H162">
            <v>53969.760000000002</v>
          </cell>
          <cell r="I162">
            <v>0</v>
          </cell>
          <cell r="J162">
            <v>28604.1</v>
          </cell>
          <cell r="K162">
            <v>11.129999999999999</v>
          </cell>
        </row>
        <row r="163">
          <cell r="B163" t="str">
            <v>Early Scholars Preschool</v>
          </cell>
          <cell r="G163">
            <v>31865.420000000002</v>
          </cell>
          <cell r="H163">
            <v>20891.52</v>
          </cell>
          <cell r="I163">
            <v>0</v>
          </cell>
          <cell r="J163">
            <v>10973.900000000001</v>
          </cell>
          <cell r="K163">
            <v>4.2699999999999996</v>
          </cell>
        </row>
        <row r="164">
          <cell r="B164" t="str">
            <v>Infant Jesus Kindergarten</v>
          </cell>
          <cell r="G164">
            <v>166572.78</v>
          </cell>
          <cell r="H164">
            <v>118385.28</v>
          </cell>
          <cell r="I164">
            <v>0</v>
          </cell>
          <cell r="J164">
            <v>48187.5</v>
          </cell>
          <cell r="K164">
            <v>18.75</v>
          </cell>
        </row>
        <row r="165">
          <cell r="B165" t="str">
            <v>Little Learning House Fennell</v>
          </cell>
          <cell r="G165">
            <v>82090.55</v>
          </cell>
          <cell r="H165">
            <v>49965.55</v>
          </cell>
          <cell r="I165">
            <v>0</v>
          </cell>
          <cell r="J165">
            <v>32125</v>
          </cell>
          <cell r="K165">
            <v>12.5</v>
          </cell>
        </row>
        <row r="166">
          <cell r="B166" t="str">
            <v>Miniature World Day Care</v>
          </cell>
          <cell r="G166">
            <v>130976.81</v>
          </cell>
          <cell r="H166">
            <v>74745.210000000006</v>
          </cell>
          <cell r="I166">
            <v>0</v>
          </cell>
          <cell r="J166">
            <v>56231.6</v>
          </cell>
          <cell r="K166">
            <v>21.88</v>
          </cell>
        </row>
        <row r="167">
          <cell r="B167" t="str">
            <v>Mt Hamilton Baptist Day Care Centre</v>
          </cell>
          <cell r="G167">
            <v>197375.44</v>
          </cell>
          <cell r="H167">
            <v>125929.44</v>
          </cell>
          <cell r="I167">
            <v>0</v>
          </cell>
          <cell r="J167">
            <v>71446</v>
          </cell>
          <cell r="K167">
            <v>27.800000000000004</v>
          </cell>
        </row>
        <row r="168">
          <cell r="B168" t="str">
            <v>Peekaboo Group Child Care Inc</v>
          </cell>
          <cell r="G168">
            <v>204480.24</v>
          </cell>
          <cell r="H168">
            <v>127380.23999999999</v>
          </cell>
          <cell r="I168">
            <v>0</v>
          </cell>
          <cell r="J168">
            <v>77100</v>
          </cell>
          <cell r="K168">
            <v>30</v>
          </cell>
        </row>
        <row r="169">
          <cell r="B169" t="str">
            <v>The Millgrove Children's Centre</v>
          </cell>
          <cell r="G169">
            <v>142952.12</v>
          </cell>
          <cell r="H169">
            <v>88905.01999999999</v>
          </cell>
          <cell r="I169">
            <v>0</v>
          </cell>
          <cell r="J169">
            <v>54047.1</v>
          </cell>
          <cell r="K169">
            <v>21.03</v>
          </cell>
        </row>
        <row r="170">
          <cell r="B170" t="str">
            <v>Today's Family</v>
          </cell>
          <cell r="G170">
            <v>1065552.22</v>
          </cell>
          <cell r="H170">
            <v>329737.81999999995</v>
          </cell>
          <cell r="I170">
            <v>516670.5</v>
          </cell>
          <cell r="J170">
            <v>219143.90000000002</v>
          </cell>
          <cell r="K170">
            <v>85.269999999999982</v>
          </cell>
        </row>
        <row r="171">
          <cell r="B171" t="str">
            <v>Umbrella Family &amp; Child Centre of Hamilton</v>
          </cell>
          <cell r="G171">
            <v>628676.67999999993</v>
          </cell>
          <cell r="H171">
            <v>379181.08000000007</v>
          </cell>
          <cell r="I171">
            <v>0</v>
          </cell>
          <cell r="J171">
            <v>249495.60000000003</v>
          </cell>
          <cell r="K171">
            <v>97.08</v>
          </cell>
        </row>
        <row r="172">
          <cell r="B172" t="str">
            <v>Waterdown District Children's Centre</v>
          </cell>
          <cell r="G172">
            <v>134811.88</v>
          </cell>
          <cell r="H172">
            <v>83566.080000000002</v>
          </cell>
          <cell r="I172">
            <v>0</v>
          </cell>
          <cell r="J172">
            <v>51245.799999999996</v>
          </cell>
          <cell r="K172">
            <v>19.939999999999998</v>
          </cell>
        </row>
        <row r="173">
          <cell r="B173" t="str">
            <v>Wesley Urban Ministries Inc</v>
          </cell>
          <cell r="G173">
            <v>42783.740000000005</v>
          </cell>
          <cell r="H173">
            <v>28725.84</v>
          </cell>
          <cell r="I173">
            <v>0</v>
          </cell>
          <cell r="J173">
            <v>14057.900000000001</v>
          </cell>
          <cell r="K173">
            <v>5.47</v>
          </cell>
        </row>
        <row r="174">
          <cell r="B174" t="str">
            <v>YMCA Day Care Centres</v>
          </cell>
          <cell r="G174">
            <v>784915.18</v>
          </cell>
          <cell r="H174">
            <v>523777.4800000001</v>
          </cell>
          <cell r="I174">
            <v>0</v>
          </cell>
          <cell r="J174">
            <v>261137.7</v>
          </cell>
          <cell r="K174">
            <v>101.61</v>
          </cell>
        </row>
        <row r="175">
          <cell r="B175" t="str">
            <v>YWCA Daycares</v>
          </cell>
          <cell r="G175">
            <v>204805.47999999998</v>
          </cell>
          <cell r="H175">
            <v>130301.18</v>
          </cell>
          <cell r="I175">
            <v>0</v>
          </cell>
          <cell r="J175">
            <v>74504.3</v>
          </cell>
          <cell r="K175">
            <v>28.990000000000002</v>
          </cell>
        </row>
      </sheetData>
      <sheetData sheetId="4">
        <row r="5">
          <cell r="A5" t="str">
            <v>Head Office</v>
          </cell>
          <cell r="B5" t="str">
            <v>Site</v>
          </cell>
          <cell r="C5" t="str">
            <v>Number</v>
          </cell>
          <cell r="D5" t="str">
            <v>Type</v>
          </cell>
          <cell r="E5" t="str">
            <v>Last Created Date</v>
          </cell>
          <cell r="F5" t="str">
            <v>Adjustment Factor(%)</v>
          </cell>
          <cell r="G5" t="str">
            <v>Total</v>
          </cell>
          <cell r="H5" t="str">
            <v>DOG</v>
          </cell>
          <cell r="I5" t="str">
            <v>PEG</v>
          </cell>
          <cell r="J5" t="str">
            <v>WEG</v>
          </cell>
          <cell r="K5" t="str">
            <v>FTE</v>
          </cell>
        </row>
        <row r="6">
          <cell r="A6" t="str">
            <v>Westdale Co-op Preschool</v>
          </cell>
          <cell r="B6" t="str">
            <v>Westdale Co-operative Preschool</v>
          </cell>
          <cell r="C6" t="str">
            <v>Single</v>
          </cell>
          <cell r="D6" t="str">
            <v>NP</v>
          </cell>
          <cell r="E6">
            <v>41234.490277777775</v>
          </cell>
          <cell r="F6">
            <v>100</v>
          </cell>
          <cell r="G6">
            <v>3441.3</v>
          </cell>
          <cell r="H6">
            <v>2901.6</v>
          </cell>
          <cell r="I6">
            <v>0</v>
          </cell>
          <cell r="J6">
            <v>539.70000000000005</v>
          </cell>
          <cell r="K6">
            <v>0.21</v>
          </cell>
        </row>
        <row r="7">
          <cell r="A7" t="str">
            <v>Stoney Creek Co-op Preschool Inc</v>
          </cell>
          <cell r="B7" t="str">
            <v>Stoney Creek Co-operative Pre-School</v>
          </cell>
          <cell r="C7" t="str">
            <v>Single</v>
          </cell>
          <cell r="D7" t="str">
            <v>NP</v>
          </cell>
          <cell r="E7">
            <v>41239.464583333334</v>
          </cell>
          <cell r="F7">
            <v>100</v>
          </cell>
          <cell r="G7">
            <v>3981</v>
          </cell>
          <cell r="H7">
            <v>2901.6</v>
          </cell>
          <cell r="I7">
            <v>0</v>
          </cell>
          <cell r="J7">
            <v>1079.4000000000001</v>
          </cell>
          <cell r="K7">
            <v>0.42</v>
          </cell>
        </row>
        <row r="8">
          <cell r="A8" t="str">
            <v>Farmers Dell Cooperative Preschool of Glanbrook</v>
          </cell>
          <cell r="B8" t="str">
            <v>Farmer's Dell Co-operative Preschool</v>
          </cell>
          <cell r="C8" t="str">
            <v>Single</v>
          </cell>
          <cell r="D8" t="str">
            <v>NP</v>
          </cell>
          <cell r="E8">
            <v>41239.458333333336</v>
          </cell>
          <cell r="F8">
            <v>100</v>
          </cell>
          <cell r="G8">
            <v>4520.7</v>
          </cell>
          <cell r="H8">
            <v>2901.6</v>
          </cell>
          <cell r="I8">
            <v>0</v>
          </cell>
          <cell r="J8">
            <v>1619.1</v>
          </cell>
          <cell r="K8">
            <v>0.63</v>
          </cell>
        </row>
        <row r="9">
          <cell r="A9" t="str">
            <v>Mother Goose Coop Preschool Inc</v>
          </cell>
          <cell r="B9" t="str">
            <v>Mother Goose Co-operative Preschool</v>
          </cell>
          <cell r="C9" t="str">
            <v>Single</v>
          </cell>
          <cell r="D9" t="str">
            <v>NP</v>
          </cell>
          <cell r="E9">
            <v>41233.354861111111</v>
          </cell>
          <cell r="F9">
            <v>100</v>
          </cell>
          <cell r="G9">
            <v>4520.7</v>
          </cell>
          <cell r="H9">
            <v>2901.6</v>
          </cell>
          <cell r="I9">
            <v>0</v>
          </cell>
          <cell r="J9">
            <v>1619.1</v>
          </cell>
          <cell r="K9">
            <v>0.63</v>
          </cell>
        </row>
        <row r="10">
          <cell r="A10" t="str">
            <v>Little Mountaineers</v>
          </cell>
          <cell r="B10" t="str">
            <v>Little Mountaineers Co-operative Preschool</v>
          </cell>
          <cell r="C10" t="str">
            <v>Single</v>
          </cell>
          <cell r="D10" t="str">
            <v>NP</v>
          </cell>
          <cell r="E10">
            <v>41232.668055555558</v>
          </cell>
          <cell r="F10">
            <v>100</v>
          </cell>
          <cell r="G10">
            <v>5075.1100000000006</v>
          </cell>
          <cell r="H10">
            <v>3199.01</v>
          </cell>
          <cell r="I10">
            <v>0</v>
          </cell>
          <cell r="J10">
            <v>1876.1</v>
          </cell>
          <cell r="K10">
            <v>0.73</v>
          </cell>
        </row>
        <row r="11">
          <cell r="A11" t="str">
            <v>Westdale Children's School</v>
          </cell>
          <cell r="B11" t="str">
            <v>Westdale Children's School</v>
          </cell>
          <cell r="C11" t="str">
            <v>Single</v>
          </cell>
          <cell r="D11" t="str">
            <v>NP</v>
          </cell>
          <cell r="E11">
            <v>41239.46597222222</v>
          </cell>
          <cell r="F11">
            <v>100</v>
          </cell>
          <cell r="G11">
            <v>5394.5</v>
          </cell>
          <cell r="H11">
            <v>2901.6</v>
          </cell>
          <cell r="I11">
            <v>0</v>
          </cell>
          <cell r="J11">
            <v>2492.9</v>
          </cell>
          <cell r="K11">
            <v>0.97</v>
          </cell>
        </row>
        <row r="12">
          <cell r="A12" t="str">
            <v>Peter Pan Co-op Preschool of Hamilton</v>
          </cell>
          <cell r="B12" t="str">
            <v>Peter Pan Co-operative Pre-school</v>
          </cell>
          <cell r="C12" t="str">
            <v>Single</v>
          </cell>
          <cell r="D12" t="str">
            <v>NP</v>
          </cell>
          <cell r="E12">
            <v>41233.35833333333</v>
          </cell>
          <cell r="F12">
            <v>100</v>
          </cell>
          <cell r="G12">
            <v>5680.1</v>
          </cell>
          <cell r="H12">
            <v>3264.3</v>
          </cell>
          <cell r="I12">
            <v>0</v>
          </cell>
          <cell r="J12">
            <v>2415.8000000000002</v>
          </cell>
          <cell r="K12">
            <v>0.94</v>
          </cell>
        </row>
        <row r="13">
          <cell r="A13" t="str">
            <v>Jacks &amp; Jills Co-op Preschool of Ancaster Inc</v>
          </cell>
          <cell r="B13" t="str">
            <v>Jacks &amp; Jills Co-op Preschool of Ancaster</v>
          </cell>
          <cell r="C13" t="str">
            <v>Single</v>
          </cell>
          <cell r="D13" t="str">
            <v>NP</v>
          </cell>
          <cell r="E13">
            <v>41232.666666666664</v>
          </cell>
          <cell r="F13">
            <v>100</v>
          </cell>
          <cell r="G13">
            <v>6845.2999999999993</v>
          </cell>
          <cell r="H13">
            <v>4352.3999999999996</v>
          </cell>
          <cell r="I13">
            <v>0</v>
          </cell>
          <cell r="J13">
            <v>2492.9</v>
          </cell>
          <cell r="K13">
            <v>0.97</v>
          </cell>
        </row>
        <row r="14">
          <cell r="A14" t="str">
            <v>Ancaster Small Fry</v>
          </cell>
          <cell r="B14" t="str">
            <v>Ancaster Small Fry Pre-School</v>
          </cell>
          <cell r="C14" t="str">
            <v>Single</v>
          </cell>
          <cell r="D14" t="str">
            <v>NP</v>
          </cell>
          <cell r="E14">
            <v>41228.511805555558</v>
          </cell>
          <cell r="F14">
            <v>100</v>
          </cell>
          <cell r="G14">
            <v>7422.2999999999993</v>
          </cell>
          <cell r="H14">
            <v>5803.2</v>
          </cell>
          <cell r="I14">
            <v>0</v>
          </cell>
          <cell r="J14">
            <v>1619.1</v>
          </cell>
          <cell r="K14">
            <v>0.63</v>
          </cell>
        </row>
        <row r="15">
          <cell r="A15" t="str">
            <v>Honey Bears Co-op Preschool of Hamilton Inc</v>
          </cell>
          <cell r="B15" t="str">
            <v>Honey Bears Co-operative Preschool of Hamilton</v>
          </cell>
          <cell r="C15" t="str">
            <v>Single</v>
          </cell>
          <cell r="D15" t="str">
            <v>NP</v>
          </cell>
          <cell r="E15">
            <v>41228.572222222225</v>
          </cell>
          <cell r="F15">
            <v>100</v>
          </cell>
          <cell r="G15">
            <v>7422.2999999999993</v>
          </cell>
          <cell r="H15">
            <v>5803.2</v>
          </cell>
          <cell r="I15">
            <v>0</v>
          </cell>
          <cell r="J15">
            <v>1619.1</v>
          </cell>
          <cell r="K15">
            <v>0.63</v>
          </cell>
        </row>
        <row r="16">
          <cell r="A16" t="str">
            <v>Hamilton &amp; District Council of Co-op Preschools In</v>
          </cell>
          <cell r="B16" t="str">
            <v>HAMILTON &amp; DISTRICT COUNCIL of CO-OP  Preschools In</v>
          </cell>
          <cell r="C16" t="str">
            <v>Single</v>
          </cell>
          <cell r="D16" t="str">
            <v>NP</v>
          </cell>
          <cell r="E16">
            <v>41233.602083333331</v>
          </cell>
          <cell r="F16">
            <v>100</v>
          </cell>
          <cell r="G16">
            <v>9149.2000000000007</v>
          </cell>
          <cell r="H16">
            <v>0</v>
          </cell>
          <cell r="I16">
            <v>0</v>
          </cell>
          <cell r="J16">
            <v>9149.2000000000007</v>
          </cell>
          <cell r="K16">
            <v>3.56</v>
          </cell>
        </row>
        <row r="17">
          <cell r="A17" t="str">
            <v>Pied Piper Co-op Preschool of Hamilton Inc</v>
          </cell>
          <cell r="B17" t="str">
            <v>Pied Piper Co-operative Preschool</v>
          </cell>
          <cell r="C17" t="str">
            <v>Single</v>
          </cell>
          <cell r="D17" t="str">
            <v>NP</v>
          </cell>
          <cell r="E17">
            <v>41233.4</v>
          </cell>
          <cell r="F17">
            <v>100</v>
          </cell>
          <cell r="G17">
            <v>9702.9599999999991</v>
          </cell>
          <cell r="H17">
            <v>7544.16</v>
          </cell>
          <cell r="I17">
            <v>0</v>
          </cell>
          <cell r="J17">
            <v>2158.8000000000002</v>
          </cell>
          <cell r="K17">
            <v>0.84</v>
          </cell>
        </row>
        <row r="18">
          <cell r="A18" t="str">
            <v>St Mark's Co-op Preschool Inc</v>
          </cell>
          <cell r="B18" t="str">
            <v>St. Mark's Co-operative Pre-school</v>
          </cell>
          <cell r="C18" t="str">
            <v>Single</v>
          </cell>
          <cell r="D18" t="str">
            <v>NP</v>
          </cell>
          <cell r="E18">
            <v>41235.406944444447</v>
          </cell>
          <cell r="F18">
            <v>100</v>
          </cell>
          <cell r="G18">
            <v>10120.799999999999</v>
          </cell>
          <cell r="H18">
            <v>5803.2</v>
          </cell>
          <cell r="I18">
            <v>0</v>
          </cell>
          <cell r="J18">
            <v>4317.6000000000004</v>
          </cell>
          <cell r="K18">
            <v>1.68</v>
          </cell>
        </row>
        <row r="19">
          <cell r="A19" t="str">
            <v>Awesome Beginnings Co-op Nursery School Inc</v>
          </cell>
          <cell r="B19" t="str">
            <v>Awesome Beginnings Co-op Nursery School Inc</v>
          </cell>
          <cell r="C19" t="str">
            <v>Single</v>
          </cell>
          <cell r="D19" t="str">
            <v>NP</v>
          </cell>
          <cell r="E19">
            <v>41228.509722222225</v>
          </cell>
          <cell r="F19">
            <v>100</v>
          </cell>
          <cell r="G19">
            <v>10352.099999999999</v>
          </cell>
          <cell r="H19">
            <v>5803.2</v>
          </cell>
          <cell r="I19">
            <v>0</v>
          </cell>
          <cell r="J19">
            <v>4548.8999999999996</v>
          </cell>
          <cell r="K19">
            <v>1.77</v>
          </cell>
        </row>
        <row r="20">
          <cell r="A20" t="str">
            <v>St James Co-op  Nursery School of Dundas</v>
          </cell>
          <cell r="B20" t="str">
            <v>St. James Co-operative Nursery School of Dundas</v>
          </cell>
          <cell r="C20" t="str">
            <v>Single</v>
          </cell>
          <cell r="D20" t="str">
            <v>NP</v>
          </cell>
          <cell r="E20">
            <v>41239.462500000001</v>
          </cell>
          <cell r="F20">
            <v>100</v>
          </cell>
          <cell r="G20">
            <v>12356.68</v>
          </cell>
          <cell r="H20">
            <v>9401.18</v>
          </cell>
          <cell r="I20">
            <v>0</v>
          </cell>
          <cell r="J20">
            <v>2955.5</v>
          </cell>
          <cell r="K20">
            <v>1.1499999999999999</v>
          </cell>
        </row>
        <row r="21">
          <cell r="A21" t="str">
            <v>Benjamin Bunny Nursery School</v>
          </cell>
          <cell r="B21" t="str">
            <v>Benjamin Bunny Nursery School</v>
          </cell>
          <cell r="C21" t="str">
            <v>Single</v>
          </cell>
          <cell r="D21" t="str">
            <v>NP</v>
          </cell>
          <cell r="E21">
            <v>41239.453472222223</v>
          </cell>
          <cell r="F21">
            <v>100</v>
          </cell>
          <cell r="G21">
            <v>14844.599999999999</v>
          </cell>
          <cell r="H21">
            <v>11606.4</v>
          </cell>
          <cell r="I21">
            <v>0</v>
          </cell>
          <cell r="J21">
            <v>3238.2</v>
          </cell>
          <cell r="K21">
            <v>1.26</v>
          </cell>
        </row>
        <row r="22">
          <cell r="A22" t="str">
            <v>Kinderseeds</v>
          </cell>
          <cell r="B22" t="str">
            <v>Kinderseeds</v>
          </cell>
          <cell r="C22" t="str">
            <v>Single</v>
          </cell>
          <cell r="D22" t="str">
            <v>Comm</v>
          </cell>
          <cell r="E22">
            <v>41243.505555555559</v>
          </cell>
          <cell r="F22">
            <v>100</v>
          </cell>
          <cell r="G22">
            <v>15361.099999999999</v>
          </cell>
          <cell r="H22">
            <v>8704.7999999999993</v>
          </cell>
          <cell r="I22">
            <v>0</v>
          </cell>
          <cell r="J22">
            <v>6656.3</v>
          </cell>
          <cell r="K22">
            <v>2.59</v>
          </cell>
        </row>
        <row r="23">
          <cell r="A23" t="str">
            <v>Chestnut Tree Preschool Inc</v>
          </cell>
          <cell r="B23" t="str">
            <v>Chestnut Tree Preschool Inc</v>
          </cell>
          <cell r="C23" t="str">
            <v>Single</v>
          </cell>
          <cell r="D23" t="str">
            <v>NP</v>
          </cell>
          <cell r="E23">
            <v>41236.48333333333</v>
          </cell>
          <cell r="F23">
            <v>100</v>
          </cell>
          <cell r="G23">
            <v>19213.599999999999</v>
          </cell>
          <cell r="H23">
            <v>11606.4</v>
          </cell>
          <cell r="I23">
            <v>0</v>
          </cell>
          <cell r="J23">
            <v>7607.2</v>
          </cell>
          <cell r="K23">
            <v>2.96</v>
          </cell>
        </row>
        <row r="24">
          <cell r="A24" t="str">
            <v>Niwasa Early Learning and Care Centre</v>
          </cell>
          <cell r="B24" t="str">
            <v>Niwasa Early Learning and Care Centre</v>
          </cell>
          <cell r="C24" t="str">
            <v>Single</v>
          </cell>
          <cell r="D24" t="str">
            <v>NP</v>
          </cell>
          <cell r="E24">
            <v>41233.356249999997</v>
          </cell>
          <cell r="F24">
            <v>100</v>
          </cell>
          <cell r="G24">
            <v>30246.32</v>
          </cell>
          <cell r="H24">
            <v>20891.52</v>
          </cell>
          <cell r="I24">
            <v>0</v>
          </cell>
          <cell r="J24">
            <v>9354.7999999999993</v>
          </cell>
          <cell r="K24">
            <v>3.64</v>
          </cell>
        </row>
        <row r="25">
          <cell r="A25" t="str">
            <v>Sunny Days Nursery</v>
          </cell>
          <cell r="B25" t="str">
            <v>Sunny Days Nursery</v>
          </cell>
          <cell r="C25" t="str">
            <v>Single</v>
          </cell>
          <cell r="D25" t="str">
            <v>Comm</v>
          </cell>
          <cell r="E25">
            <v>41233.629861111112</v>
          </cell>
          <cell r="F25">
            <v>100</v>
          </cell>
          <cell r="G25">
            <v>31171.52</v>
          </cell>
          <cell r="H25">
            <v>20891.52</v>
          </cell>
          <cell r="I25">
            <v>0</v>
          </cell>
          <cell r="J25">
            <v>10280</v>
          </cell>
          <cell r="K25">
            <v>4</v>
          </cell>
        </row>
        <row r="26">
          <cell r="A26" t="str">
            <v>Daycare on Delaware</v>
          </cell>
          <cell r="B26" t="str">
            <v>Daycare on Delaware</v>
          </cell>
          <cell r="C26" t="str">
            <v>Single</v>
          </cell>
          <cell r="D26" t="str">
            <v>Comm</v>
          </cell>
          <cell r="E26">
            <v>41243.462500000001</v>
          </cell>
          <cell r="F26">
            <v>100</v>
          </cell>
          <cell r="G26">
            <v>33824.400000000001</v>
          </cell>
          <cell r="H26">
            <v>26114.400000000001</v>
          </cell>
          <cell r="I26">
            <v>0</v>
          </cell>
          <cell r="J26">
            <v>7710</v>
          </cell>
          <cell r="K26">
            <v>3</v>
          </cell>
        </row>
        <row r="27">
          <cell r="A27" t="str">
            <v>Redeemer University College</v>
          </cell>
          <cell r="B27" t="str">
            <v>Redeemer Child Care Centre</v>
          </cell>
          <cell r="C27" t="str">
            <v>Single</v>
          </cell>
          <cell r="D27" t="str">
            <v>NP</v>
          </cell>
          <cell r="E27">
            <v>41233.395833333336</v>
          </cell>
          <cell r="F27">
            <v>100</v>
          </cell>
          <cell r="G27">
            <v>35342.369999999995</v>
          </cell>
          <cell r="H27">
            <v>22980.67</v>
          </cell>
          <cell r="I27">
            <v>0</v>
          </cell>
          <cell r="J27">
            <v>12361.7</v>
          </cell>
          <cell r="K27">
            <v>4.8099999999999996</v>
          </cell>
        </row>
        <row r="28">
          <cell r="A28" t="str">
            <v>Way to Learn Daycare</v>
          </cell>
          <cell r="B28" t="str">
            <v>Way to Learn Daycare</v>
          </cell>
          <cell r="C28" t="str">
            <v>Single</v>
          </cell>
          <cell r="D28" t="str">
            <v>Comm</v>
          </cell>
          <cell r="E28">
            <v>41242.523611111108</v>
          </cell>
          <cell r="F28">
            <v>100</v>
          </cell>
          <cell r="G28">
            <v>38233.19</v>
          </cell>
          <cell r="H28">
            <v>26462.59</v>
          </cell>
          <cell r="I28">
            <v>0</v>
          </cell>
          <cell r="J28">
            <v>11770.6</v>
          </cell>
          <cell r="K28">
            <v>4.58</v>
          </cell>
        </row>
        <row r="29">
          <cell r="A29" t="str">
            <v>Mountain Nursery School</v>
          </cell>
          <cell r="B29" t="str">
            <v>Mountain Nursery School</v>
          </cell>
          <cell r="C29" t="str">
            <v>Single</v>
          </cell>
          <cell r="D29" t="str">
            <v>Comm</v>
          </cell>
          <cell r="E29">
            <v>41233.397916666669</v>
          </cell>
          <cell r="F29">
            <v>100</v>
          </cell>
          <cell r="G29">
            <v>41990.36</v>
          </cell>
          <cell r="H29">
            <v>27855.360000000001</v>
          </cell>
          <cell r="I29">
            <v>0</v>
          </cell>
          <cell r="J29">
            <v>14135</v>
          </cell>
          <cell r="K29">
            <v>5.5</v>
          </cell>
        </row>
        <row r="30">
          <cell r="A30" t="str">
            <v>Birch Avenue Child Care Centre</v>
          </cell>
          <cell r="B30" t="str">
            <v>Birch Avenue Child Care Centre</v>
          </cell>
          <cell r="C30" t="str">
            <v>Single</v>
          </cell>
          <cell r="D30" t="str">
            <v>Comm</v>
          </cell>
          <cell r="E30">
            <v>41242.402777777781</v>
          </cell>
          <cell r="F30">
            <v>100</v>
          </cell>
          <cell r="G30">
            <v>50239.199999999997</v>
          </cell>
          <cell r="H30">
            <v>34819.199999999997</v>
          </cell>
          <cell r="I30">
            <v>0</v>
          </cell>
          <cell r="J30">
            <v>15420</v>
          </cell>
          <cell r="K30">
            <v>6</v>
          </cell>
        </row>
        <row r="31">
          <cell r="A31" t="str">
            <v>LeBallon Rouge De Hamilton</v>
          </cell>
          <cell r="B31" t="str">
            <v>Le Ballon Rouge de Hamilton</v>
          </cell>
          <cell r="C31" t="str">
            <v>Single</v>
          </cell>
          <cell r="D31" t="str">
            <v>NP</v>
          </cell>
          <cell r="E31">
            <v>41233.347916666666</v>
          </cell>
          <cell r="F31">
            <v>100</v>
          </cell>
          <cell r="G31">
            <v>61848.960000000006</v>
          </cell>
          <cell r="H31">
            <v>36560.160000000003</v>
          </cell>
          <cell r="I31">
            <v>0</v>
          </cell>
          <cell r="J31">
            <v>25288.799999999999</v>
          </cell>
          <cell r="K31">
            <v>9.84</v>
          </cell>
        </row>
        <row r="32">
          <cell r="A32" t="str">
            <v>Hamilton Public Library Workplace Child Care Centr</v>
          </cell>
          <cell r="B32" t="str">
            <v>Hamilton Public Library Workplace Child Care Centr</v>
          </cell>
          <cell r="C32" t="str">
            <v>Single</v>
          </cell>
          <cell r="D32" t="str">
            <v>NP</v>
          </cell>
          <cell r="E32">
            <v>41239.46597222222</v>
          </cell>
          <cell r="F32">
            <v>100</v>
          </cell>
          <cell r="G32">
            <v>62343.040000000001</v>
          </cell>
          <cell r="H32">
            <v>41783.040000000001</v>
          </cell>
          <cell r="I32">
            <v>0</v>
          </cell>
          <cell r="J32">
            <v>20560</v>
          </cell>
          <cell r="K32">
            <v>8</v>
          </cell>
        </row>
        <row r="33">
          <cell r="A33" t="str">
            <v>Blossoms Child Care Centre Inc.</v>
          </cell>
          <cell r="B33" t="str">
            <v>Blossoms Child Care Centre Inc.</v>
          </cell>
          <cell r="C33" t="str">
            <v>Single</v>
          </cell>
          <cell r="D33" t="str">
            <v>Comm</v>
          </cell>
          <cell r="E33">
            <v>41232.681250000001</v>
          </cell>
          <cell r="F33">
            <v>100</v>
          </cell>
          <cell r="G33">
            <v>64270.54</v>
          </cell>
          <cell r="H33">
            <v>41783.040000000001</v>
          </cell>
          <cell r="I33">
            <v>0</v>
          </cell>
          <cell r="J33">
            <v>22487.5</v>
          </cell>
          <cell r="K33">
            <v>8.75</v>
          </cell>
        </row>
        <row r="34">
          <cell r="A34" t="str">
            <v>Garside Day Care Centre</v>
          </cell>
          <cell r="B34" t="str">
            <v>Garside Day Care Centre</v>
          </cell>
          <cell r="C34" t="str">
            <v>Single</v>
          </cell>
          <cell r="D34" t="str">
            <v>NP</v>
          </cell>
          <cell r="E34">
            <v>41239.44027777778</v>
          </cell>
          <cell r="F34">
            <v>100</v>
          </cell>
          <cell r="G34">
            <v>64270.54</v>
          </cell>
          <cell r="H34">
            <v>41783.040000000001</v>
          </cell>
          <cell r="I34">
            <v>0</v>
          </cell>
          <cell r="J34">
            <v>22487.5</v>
          </cell>
          <cell r="K34">
            <v>8.75</v>
          </cell>
        </row>
        <row r="35">
          <cell r="A35" t="str">
            <v>Imagineer’s Early Learning Centre</v>
          </cell>
          <cell r="B35" t="str">
            <v>Imagineer’s Early Learning Centre</v>
          </cell>
          <cell r="C35" t="str">
            <v>Single</v>
          </cell>
          <cell r="D35" t="str">
            <v>Comm</v>
          </cell>
          <cell r="E35">
            <v>41232.663194444445</v>
          </cell>
          <cell r="F35">
            <v>100</v>
          </cell>
          <cell r="G35">
            <v>64964.44</v>
          </cell>
          <cell r="H35">
            <v>41783.040000000001</v>
          </cell>
          <cell r="I35">
            <v>0</v>
          </cell>
          <cell r="J35">
            <v>23181.4</v>
          </cell>
          <cell r="K35">
            <v>9.02</v>
          </cell>
        </row>
        <row r="36">
          <cell r="A36" t="str">
            <v>St. Martin's Manor Early Learning Centre</v>
          </cell>
          <cell r="B36" t="str">
            <v>St. Martin's Manor Early Learning Centre</v>
          </cell>
          <cell r="C36" t="str">
            <v>Single</v>
          </cell>
          <cell r="D36" t="str">
            <v>NP</v>
          </cell>
          <cell r="E36">
            <v>41239.463888888888</v>
          </cell>
          <cell r="F36">
            <v>100</v>
          </cell>
          <cell r="G36">
            <v>65632.639999999999</v>
          </cell>
          <cell r="H36">
            <v>41783.040000000001</v>
          </cell>
          <cell r="I36">
            <v>0</v>
          </cell>
          <cell r="J36">
            <v>23849.599999999999</v>
          </cell>
          <cell r="K36">
            <v>9.2799999999999994</v>
          </cell>
        </row>
        <row r="37">
          <cell r="A37" t="str">
            <v>McMaster Students Union Incorporated</v>
          </cell>
          <cell r="B37" t="str">
            <v>McMaster Students Union Day Care Centre</v>
          </cell>
          <cell r="C37" t="str">
            <v>Single</v>
          </cell>
          <cell r="D37" t="str">
            <v>NP</v>
          </cell>
          <cell r="E37">
            <v>41233.394444444442</v>
          </cell>
          <cell r="F37">
            <v>100</v>
          </cell>
          <cell r="G37">
            <v>66609.240000000005</v>
          </cell>
          <cell r="H37">
            <v>41783.040000000001</v>
          </cell>
          <cell r="I37">
            <v>0</v>
          </cell>
          <cell r="J37">
            <v>24826.2</v>
          </cell>
          <cell r="K37">
            <v>9.66</v>
          </cell>
        </row>
        <row r="38">
          <cell r="A38" t="str">
            <v>Westmount Children's Centre</v>
          </cell>
          <cell r="B38" t="str">
            <v>Westmount Children's Centre</v>
          </cell>
          <cell r="C38" t="str">
            <v>Single</v>
          </cell>
          <cell r="D38" t="str">
            <v>Comm</v>
          </cell>
          <cell r="E38">
            <v>41233.586805555555</v>
          </cell>
          <cell r="F38">
            <v>100</v>
          </cell>
          <cell r="G38">
            <v>68125.540000000008</v>
          </cell>
          <cell r="H38">
            <v>41783.040000000001</v>
          </cell>
          <cell r="I38">
            <v>0</v>
          </cell>
          <cell r="J38">
            <v>26342.5</v>
          </cell>
          <cell r="K38">
            <v>10.25</v>
          </cell>
        </row>
        <row r="39">
          <cell r="A39" t="str">
            <v>Sunshine Daycare</v>
          </cell>
          <cell r="B39" t="str">
            <v>Sunshine Daycare</v>
          </cell>
          <cell r="C39" t="str">
            <v>Single</v>
          </cell>
          <cell r="D39" t="str">
            <v>Comm</v>
          </cell>
          <cell r="E39">
            <v>41246.655555555553</v>
          </cell>
          <cell r="F39">
            <v>100</v>
          </cell>
          <cell r="G39">
            <v>68814.44</v>
          </cell>
          <cell r="H39">
            <v>47586.239999999998</v>
          </cell>
          <cell r="I39">
            <v>0</v>
          </cell>
          <cell r="J39">
            <v>21228.2</v>
          </cell>
          <cell r="K39">
            <v>8.26</v>
          </cell>
        </row>
        <row r="40">
          <cell r="A40" t="str">
            <v>LaGarderie Le Petit Navire De Hamilton Inc</v>
          </cell>
          <cell r="B40" t="str">
            <v>La Garderie le Petit Navire</v>
          </cell>
          <cell r="C40" t="str">
            <v>Single</v>
          </cell>
          <cell r="D40" t="str">
            <v>NP</v>
          </cell>
          <cell r="E40">
            <v>41232.665972222225</v>
          </cell>
          <cell r="F40">
            <v>100</v>
          </cell>
          <cell r="G40">
            <v>68894.86</v>
          </cell>
          <cell r="H40">
            <v>46715.76</v>
          </cell>
          <cell r="I40">
            <v>0</v>
          </cell>
          <cell r="J40">
            <v>22179.1</v>
          </cell>
          <cell r="K40">
            <v>8.6300000000000008</v>
          </cell>
        </row>
        <row r="41">
          <cell r="A41" t="str">
            <v>Sunshine &amp; Rainbows Christian Day Care Ctr</v>
          </cell>
          <cell r="B41" t="str">
            <v>Sunshine &amp; Rainbows Christian Day Care Centre</v>
          </cell>
          <cell r="C41" t="str">
            <v>Single</v>
          </cell>
          <cell r="D41" t="str">
            <v>Comm</v>
          </cell>
          <cell r="E41">
            <v>41233.402083333334</v>
          </cell>
          <cell r="F41">
            <v>100</v>
          </cell>
          <cell r="G41">
            <v>71234.38</v>
          </cell>
          <cell r="H41">
            <v>48746.879999999997</v>
          </cell>
          <cell r="I41">
            <v>0</v>
          </cell>
          <cell r="J41">
            <v>22487.5</v>
          </cell>
          <cell r="K41">
            <v>8.75</v>
          </cell>
        </row>
        <row r="42">
          <cell r="A42" t="str">
            <v>Dundas Valley Montessori School</v>
          </cell>
          <cell r="B42" t="str">
            <v>Dundas Valley Montessori School</v>
          </cell>
          <cell r="C42" t="str">
            <v>Single</v>
          </cell>
          <cell r="D42" t="str">
            <v>Comm</v>
          </cell>
          <cell r="E42">
            <v>41228.522916666669</v>
          </cell>
          <cell r="F42">
            <v>100</v>
          </cell>
          <cell r="G42">
            <v>75692.899999999994</v>
          </cell>
          <cell r="H42">
            <v>52228.800000000003</v>
          </cell>
          <cell r="I42">
            <v>0</v>
          </cell>
          <cell r="J42">
            <v>23464.1</v>
          </cell>
          <cell r="K42">
            <v>9.1300000000000008</v>
          </cell>
        </row>
        <row r="43">
          <cell r="A43" t="str">
            <v>St Peter's Children's Day Care Centre of Hamiton</v>
          </cell>
          <cell r="B43" t="str">
            <v>St. Peter's Children's Day Care Centre of Hamilton</v>
          </cell>
          <cell r="C43" t="str">
            <v>Single</v>
          </cell>
          <cell r="D43" t="str">
            <v>NP</v>
          </cell>
          <cell r="E43">
            <v>41233.62777777778</v>
          </cell>
          <cell r="F43">
            <v>100</v>
          </cell>
          <cell r="G43">
            <v>76279.87</v>
          </cell>
          <cell r="H43">
            <v>49269.17</v>
          </cell>
          <cell r="I43">
            <v>0</v>
          </cell>
          <cell r="J43">
            <v>27010.7</v>
          </cell>
          <cell r="K43">
            <v>10.51</v>
          </cell>
        </row>
        <row r="44">
          <cell r="A44" t="str">
            <v>St Joachim Children's Centre of Ancaster Inc</v>
          </cell>
          <cell r="B44" t="str">
            <v>St. Joachim Children's Centre of Ancaster</v>
          </cell>
          <cell r="C44" t="str">
            <v>Single</v>
          </cell>
          <cell r="D44" t="str">
            <v>NP</v>
          </cell>
          <cell r="E44">
            <v>41233.410416666666</v>
          </cell>
          <cell r="F44">
            <v>100</v>
          </cell>
          <cell r="G44">
            <v>76519.48000000001</v>
          </cell>
          <cell r="H44">
            <v>44394.48</v>
          </cell>
          <cell r="I44">
            <v>0</v>
          </cell>
          <cell r="J44">
            <v>32125</v>
          </cell>
          <cell r="K44">
            <v>12.5</v>
          </cell>
        </row>
        <row r="45">
          <cell r="A45" t="str">
            <v>Temple Playhouse</v>
          </cell>
          <cell r="B45" t="str">
            <v>TEMPLE PLAYHOUSE ENRICHMENT SCHOOL INC.</v>
          </cell>
          <cell r="C45" t="str">
            <v>Single</v>
          </cell>
          <cell r="D45" t="str">
            <v>Comm</v>
          </cell>
          <cell r="E45">
            <v>41235.456250000003</v>
          </cell>
          <cell r="F45">
            <v>100</v>
          </cell>
          <cell r="G45">
            <v>79922.36</v>
          </cell>
          <cell r="H45">
            <v>50033.26</v>
          </cell>
          <cell r="I45">
            <v>0</v>
          </cell>
          <cell r="J45">
            <v>29889.1</v>
          </cell>
          <cell r="K45">
            <v>11.63</v>
          </cell>
        </row>
        <row r="46">
          <cell r="A46" t="str">
            <v>Lucky Day Nursery Inc</v>
          </cell>
          <cell r="B46" t="str">
            <v>Lucky Day Nursery</v>
          </cell>
          <cell r="C46" t="str">
            <v>Single</v>
          </cell>
          <cell r="D46" t="str">
            <v>Comm</v>
          </cell>
          <cell r="E46">
            <v>41232.669444444444</v>
          </cell>
          <cell r="F46">
            <v>100</v>
          </cell>
          <cell r="G46">
            <v>80125.72</v>
          </cell>
          <cell r="H46">
            <v>55710.720000000001</v>
          </cell>
          <cell r="I46">
            <v>0</v>
          </cell>
          <cell r="J46">
            <v>24415</v>
          </cell>
          <cell r="K46">
            <v>9.5</v>
          </cell>
        </row>
        <row r="47">
          <cell r="A47" t="str">
            <v>Cudley Corner Child Care Centre Inc</v>
          </cell>
          <cell r="B47" t="str">
            <v>Cudley Corner Child Care Centre Ltd-Hamilton</v>
          </cell>
          <cell r="C47" t="str">
            <v>Single</v>
          </cell>
          <cell r="D47" t="str">
            <v>Comm</v>
          </cell>
          <cell r="E47">
            <v>41232.680555555555</v>
          </cell>
          <cell r="F47">
            <v>100</v>
          </cell>
          <cell r="G47">
            <v>81721.62</v>
          </cell>
          <cell r="H47">
            <v>52809.120000000003</v>
          </cell>
          <cell r="I47">
            <v>0</v>
          </cell>
          <cell r="J47">
            <v>28912.5</v>
          </cell>
          <cell r="K47">
            <v>11.25</v>
          </cell>
        </row>
        <row r="48">
          <cell r="A48" t="str">
            <v>Red Hill Family Centre</v>
          </cell>
          <cell r="B48" t="str">
            <v>Red Hill Family Centre</v>
          </cell>
          <cell r="C48" t="str">
            <v>Single</v>
          </cell>
          <cell r="D48" t="str">
            <v>NP</v>
          </cell>
          <cell r="E48">
            <v>41239.626388888886</v>
          </cell>
          <cell r="F48">
            <v>100</v>
          </cell>
          <cell r="G48">
            <v>84436.56</v>
          </cell>
          <cell r="H48">
            <v>84436.56</v>
          </cell>
          <cell r="I48">
            <v>0</v>
          </cell>
          <cell r="J48">
            <v>0</v>
          </cell>
          <cell r="K48">
            <v>0</v>
          </cell>
        </row>
        <row r="49">
          <cell r="A49" t="str">
            <v>Village Children's Centre of Waterdown</v>
          </cell>
          <cell r="B49" t="str">
            <v>Village Children's Centre of Waterdown</v>
          </cell>
          <cell r="C49" t="str">
            <v>Single</v>
          </cell>
          <cell r="D49" t="str">
            <v>NP</v>
          </cell>
          <cell r="E49">
            <v>41243.35833333333</v>
          </cell>
          <cell r="F49">
            <v>100</v>
          </cell>
          <cell r="G49">
            <v>86307</v>
          </cell>
          <cell r="H49">
            <v>52228.800000000003</v>
          </cell>
          <cell r="I49">
            <v>0</v>
          </cell>
          <cell r="J49">
            <v>34078.199999999997</v>
          </cell>
          <cell r="K49">
            <v>13.26</v>
          </cell>
        </row>
        <row r="50">
          <cell r="A50" t="str">
            <v>Tapawingo Day Care</v>
          </cell>
          <cell r="B50" t="str">
            <v>Tapawingo Day Care</v>
          </cell>
          <cell r="C50" t="str">
            <v>Single</v>
          </cell>
          <cell r="D50" t="str">
            <v>NP</v>
          </cell>
          <cell r="E50">
            <v>41233.649305555555</v>
          </cell>
          <cell r="F50">
            <v>100</v>
          </cell>
          <cell r="G50">
            <v>87614.38</v>
          </cell>
          <cell r="H50">
            <v>53099.28</v>
          </cell>
          <cell r="I50">
            <v>0</v>
          </cell>
          <cell r="J50">
            <v>34515.1</v>
          </cell>
          <cell r="K50">
            <v>13.43</v>
          </cell>
        </row>
        <row r="51">
          <cell r="A51" t="str">
            <v>Village Treehouse Childcare Inc.</v>
          </cell>
          <cell r="B51" t="str">
            <v>VILLAGE TREEHOUSE CHILD CARE INC.</v>
          </cell>
          <cell r="C51" t="str">
            <v>Single</v>
          </cell>
          <cell r="D51" t="str">
            <v>Comm</v>
          </cell>
          <cell r="E51">
            <v>41233.625</v>
          </cell>
          <cell r="F51">
            <v>100</v>
          </cell>
          <cell r="G51">
            <v>88374.56</v>
          </cell>
          <cell r="H51">
            <v>62674.559999999998</v>
          </cell>
          <cell r="I51">
            <v>0</v>
          </cell>
          <cell r="J51">
            <v>25700</v>
          </cell>
          <cell r="K51">
            <v>10</v>
          </cell>
        </row>
        <row r="52">
          <cell r="A52" t="str">
            <v>Noah's Ark Children's Centre</v>
          </cell>
          <cell r="B52" t="str">
            <v>Noah's Ark Children's Centre</v>
          </cell>
          <cell r="C52" t="str">
            <v>Single</v>
          </cell>
          <cell r="D52" t="str">
            <v>NP</v>
          </cell>
          <cell r="E52">
            <v>41233.398611111108</v>
          </cell>
          <cell r="F52">
            <v>100</v>
          </cell>
          <cell r="G52">
            <v>89104.12</v>
          </cell>
          <cell r="H52">
            <v>60063.12</v>
          </cell>
          <cell r="I52">
            <v>0</v>
          </cell>
          <cell r="J52">
            <v>29041</v>
          </cell>
          <cell r="K52">
            <v>11.3</v>
          </cell>
        </row>
        <row r="53">
          <cell r="A53" t="str">
            <v>Winona Children's Centre</v>
          </cell>
          <cell r="B53" t="str">
            <v>Winona Children's Centre</v>
          </cell>
          <cell r="C53" t="str">
            <v>Single</v>
          </cell>
          <cell r="D53" t="str">
            <v>Comm</v>
          </cell>
          <cell r="E53">
            <v>41239.505555555559</v>
          </cell>
          <cell r="F53">
            <v>100</v>
          </cell>
          <cell r="G53">
            <v>97372.01999999999</v>
          </cell>
          <cell r="H53">
            <v>68767.92</v>
          </cell>
          <cell r="I53">
            <v>0</v>
          </cell>
          <cell r="J53">
            <v>28604.1</v>
          </cell>
          <cell r="K53">
            <v>11.13</v>
          </cell>
        </row>
        <row r="54">
          <cell r="A54" t="str">
            <v>McMaster Children's Centre Inc</v>
          </cell>
          <cell r="B54" t="str">
            <v>McMaster Children's Centre</v>
          </cell>
          <cell r="C54" t="str">
            <v>Single</v>
          </cell>
          <cell r="D54" t="str">
            <v>NP</v>
          </cell>
          <cell r="E54">
            <v>41232.670138888891</v>
          </cell>
          <cell r="F54">
            <v>100</v>
          </cell>
          <cell r="G54">
            <v>103690.9</v>
          </cell>
          <cell r="H54">
            <v>69638.399999999994</v>
          </cell>
          <cell r="I54">
            <v>0</v>
          </cell>
          <cell r="J54">
            <v>34052.5</v>
          </cell>
          <cell r="K54">
            <v>13.25</v>
          </cell>
        </row>
        <row r="55">
          <cell r="A55" t="str">
            <v>Galbraith Day Care Services Inc</v>
          </cell>
          <cell r="B55" t="str">
            <v>Wee Watch Private Home Day Care Galbraith</v>
          </cell>
          <cell r="C55" t="str">
            <v>Single</v>
          </cell>
          <cell r="D55" t="str">
            <v>NP</v>
          </cell>
          <cell r="E55">
            <v>41228.529861111114</v>
          </cell>
          <cell r="F55">
            <v>100</v>
          </cell>
          <cell r="G55">
            <v>107311.57</v>
          </cell>
          <cell r="H55">
            <v>0</v>
          </cell>
          <cell r="I55">
            <v>98959.07</v>
          </cell>
          <cell r="J55">
            <v>8352.5</v>
          </cell>
          <cell r="K55">
            <v>3.25</v>
          </cell>
        </row>
        <row r="56">
          <cell r="A56" t="str">
            <v>Paramount Family Centre</v>
          </cell>
          <cell r="B56" t="str">
            <v>Paramount Family Centre</v>
          </cell>
          <cell r="C56" t="str">
            <v>Single</v>
          </cell>
          <cell r="D56" t="str">
            <v>NP</v>
          </cell>
          <cell r="E56">
            <v>41239.461805555555</v>
          </cell>
          <cell r="F56">
            <v>100</v>
          </cell>
          <cell r="G56">
            <v>113342.2</v>
          </cell>
          <cell r="H56">
            <v>73507.199999999997</v>
          </cell>
          <cell r="I56">
            <v>0</v>
          </cell>
          <cell r="J56">
            <v>39835</v>
          </cell>
          <cell r="K56">
            <v>15.5</v>
          </cell>
        </row>
        <row r="57">
          <cell r="A57" t="str">
            <v>Jamesville Children's Day Care Centre</v>
          </cell>
          <cell r="B57" t="str">
            <v>Jamesville Children's Centre</v>
          </cell>
          <cell r="C57" t="str">
            <v>Single</v>
          </cell>
          <cell r="D57" t="str">
            <v>NP</v>
          </cell>
          <cell r="E57">
            <v>41232.664583333331</v>
          </cell>
          <cell r="F57">
            <v>100</v>
          </cell>
          <cell r="G57">
            <v>124657.1</v>
          </cell>
          <cell r="H57">
            <v>75441.600000000006</v>
          </cell>
          <cell r="I57">
            <v>0</v>
          </cell>
          <cell r="J57">
            <v>49215.5</v>
          </cell>
          <cell r="K57">
            <v>19.149999999999999</v>
          </cell>
        </row>
        <row r="58">
          <cell r="A58" t="str">
            <v>Ancaster Little Gems Children's Centre</v>
          </cell>
          <cell r="B58" t="str">
            <v>Ancaster Little Gems Children's Centre</v>
          </cell>
          <cell r="C58" t="str">
            <v>Single</v>
          </cell>
          <cell r="D58" t="str">
            <v>Comm</v>
          </cell>
          <cell r="E58">
            <v>41239.400694444441</v>
          </cell>
          <cell r="F58">
            <v>100</v>
          </cell>
          <cell r="G58">
            <v>133523.54999999999</v>
          </cell>
          <cell r="H58">
            <v>86235.55</v>
          </cell>
          <cell r="I58">
            <v>0</v>
          </cell>
          <cell r="J58">
            <v>47288</v>
          </cell>
          <cell r="K58">
            <v>18.399999999999999</v>
          </cell>
        </row>
        <row r="59">
          <cell r="A59" t="str">
            <v>Kindertown Child Care Centre</v>
          </cell>
          <cell r="B59" t="str">
            <v>Kindertown Child Care Centre</v>
          </cell>
          <cell r="C59" t="str">
            <v>Single</v>
          </cell>
          <cell r="D59" t="str">
            <v>Comm</v>
          </cell>
          <cell r="E59">
            <v>41232.675000000003</v>
          </cell>
          <cell r="F59">
            <v>100</v>
          </cell>
          <cell r="G59">
            <v>138619.59</v>
          </cell>
          <cell r="H59">
            <v>91922.69</v>
          </cell>
          <cell r="I59">
            <v>0</v>
          </cell>
          <cell r="J59">
            <v>46696.9</v>
          </cell>
          <cell r="K59">
            <v>18.170000000000002</v>
          </cell>
        </row>
        <row r="60">
          <cell r="A60" t="str">
            <v>Central Day Care</v>
          </cell>
          <cell r="B60" t="str">
            <v>Central Day Care</v>
          </cell>
          <cell r="C60" t="str">
            <v>Single</v>
          </cell>
          <cell r="D60" t="str">
            <v>Comm</v>
          </cell>
          <cell r="E60">
            <v>41228.51458333333</v>
          </cell>
          <cell r="F60">
            <v>100</v>
          </cell>
          <cell r="G60">
            <v>141929.91999999998</v>
          </cell>
          <cell r="H60">
            <v>90529.919999999998</v>
          </cell>
          <cell r="I60">
            <v>0</v>
          </cell>
          <cell r="J60">
            <v>51400</v>
          </cell>
          <cell r="K60">
            <v>20</v>
          </cell>
        </row>
        <row r="61">
          <cell r="A61" t="str">
            <v>Paradise Corner Children's Centre</v>
          </cell>
          <cell r="B61" t="str">
            <v>Paradise Corners Children's Centre</v>
          </cell>
          <cell r="C61" t="str">
            <v>Single</v>
          </cell>
          <cell r="D61" t="str">
            <v>Comm</v>
          </cell>
          <cell r="E61">
            <v>41242.435416666667</v>
          </cell>
          <cell r="F61">
            <v>100</v>
          </cell>
          <cell r="G61">
            <v>151274.47</v>
          </cell>
          <cell r="H61">
            <v>96661.97</v>
          </cell>
          <cell r="I61">
            <v>0</v>
          </cell>
          <cell r="J61">
            <v>54612.5</v>
          </cell>
          <cell r="K61">
            <v>21.25</v>
          </cell>
        </row>
        <row r="62">
          <cell r="A62" t="str">
            <v>Golfwood Day Care Service Inc</v>
          </cell>
          <cell r="B62" t="str">
            <v>Golfwood Day Care Service Inc</v>
          </cell>
          <cell r="C62" t="str">
            <v>Single</v>
          </cell>
          <cell r="D62" t="str">
            <v>NP</v>
          </cell>
          <cell r="E62">
            <v>41232.645138888889</v>
          </cell>
          <cell r="F62">
            <v>100</v>
          </cell>
          <cell r="G62">
            <v>155559.39000000001</v>
          </cell>
          <cell r="H62">
            <v>0</v>
          </cell>
          <cell r="I62">
            <v>142709.39000000001</v>
          </cell>
          <cell r="J62">
            <v>12850</v>
          </cell>
          <cell r="K62">
            <v>5</v>
          </cell>
        </row>
        <row r="63">
          <cell r="A63" t="str">
            <v>Meadowlands Preschool Inc.</v>
          </cell>
          <cell r="B63" t="str">
            <v>Meadowlands Preschool Inc.</v>
          </cell>
          <cell r="C63" t="str">
            <v>Single</v>
          </cell>
          <cell r="D63" t="str">
            <v>Comm</v>
          </cell>
          <cell r="E63">
            <v>41233.396527777775</v>
          </cell>
          <cell r="F63">
            <v>100</v>
          </cell>
          <cell r="G63">
            <v>161308.46000000002</v>
          </cell>
          <cell r="H63">
            <v>110550.96</v>
          </cell>
          <cell r="I63">
            <v>0</v>
          </cell>
          <cell r="J63">
            <v>50757.5</v>
          </cell>
          <cell r="K63">
            <v>19.75</v>
          </cell>
        </row>
        <row r="64">
          <cell r="A64" t="str">
            <v>Childventures Early Learning Academy</v>
          </cell>
          <cell r="B64" t="str">
            <v>Childventures Early Learning Academy</v>
          </cell>
          <cell r="C64" t="str">
            <v>Single</v>
          </cell>
          <cell r="D64" t="str">
            <v>Comm</v>
          </cell>
          <cell r="E64">
            <v>41228.568749999999</v>
          </cell>
          <cell r="F64">
            <v>100</v>
          </cell>
          <cell r="G64">
            <v>169565.63</v>
          </cell>
          <cell r="H64">
            <v>107243.13</v>
          </cell>
          <cell r="I64">
            <v>0</v>
          </cell>
          <cell r="J64">
            <v>62322.5</v>
          </cell>
          <cell r="K64">
            <v>24.25</v>
          </cell>
        </row>
        <row r="65">
          <cell r="A65" t="str">
            <v>St Matthew's Children's Centre</v>
          </cell>
          <cell r="B65" t="str">
            <v>St. Matthew's Children's Centre</v>
          </cell>
          <cell r="C65" t="str">
            <v>Single</v>
          </cell>
          <cell r="D65" t="str">
            <v>NP</v>
          </cell>
          <cell r="E65">
            <v>41234.517361111109</v>
          </cell>
          <cell r="F65">
            <v>100</v>
          </cell>
          <cell r="G65">
            <v>195425.04</v>
          </cell>
          <cell r="H65">
            <v>41783.040000000001</v>
          </cell>
          <cell r="I65">
            <v>0</v>
          </cell>
          <cell r="J65">
            <v>153642</v>
          </cell>
          <cell r="K65">
            <v>60.5</v>
          </cell>
        </row>
        <row r="66">
          <cell r="A66" t="str">
            <v>Little Peoples Day Care</v>
          </cell>
          <cell r="B66" t="str">
            <v>Little Peoples Day Care Centre</v>
          </cell>
          <cell r="C66" t="str">
            <v>Single</v>
          </cell>
          <cell r="D66" t="str">
            <v>NP</v>
          </cell>
          <cell r="E66">
            <v>41239.452777777777</v>
          </cell>
          <cell r="F66">
            <v>100</v>
          </cell>
          <cell r="G66">
            <v>218668.22999999998</v>
          </cell>
          <cell r="H66">
            <v>142236.43</v>
          </cell>
          <cell r="I66">
            <v>0</v>
          </cell>
          <cell r="J66">
            <v>76431.8</v>
          </cell>
          <cell r="K66">
            <v>29.74</v>
          </cell>
        </row>
        <row r="67">
          <cell r="A67" t="str">
            <v>First Class Children's Centre</v>
          </cell>
          <cell r="B67" t="str">
            <v>First Class Children's Centre</v>
          </cell>
          <cell r="C67" t="str">
            <v>Single</v>
          </cell>
          <cell r="D67" t="str">
            <v>Comm</v>
          </cell>
          <cell r="E67">
            <v>41239.49722222222</v>
          </cell>
          <cell r="F67">
            <v>100</v>
          </cell>
          <cell r="G67">
            <v>316109.04000000004</v>
          </cell>
          <cell r="H67">
            <v>215879.04000000001</v>
          </cell>
          <cell r="I67">
            <v>0</v>
          </cell>
          <cell r="J67">
            <v>100230</v>
          </cell>
          <cell r="K67">
            <v>39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G"/>
      <sheetName val="Calcuation by HO"/>
      <sheetName val="calc Mult"/>
      <sheetName val="Sheet1"/>
    </sheetNames>
    <sheetDataSet>
      <sheetData sheetId="0"/>
      <sheetData sheetId="1">
        <row r="1">
          <cell r="K1">
            <v>4.8360000000000003</v>
          </cell>
        </row>
        <row r="2">
          <cell r="L2">
            <v>1.8640000000000001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binar"/>
      <sheetName val="Oct 22 sign in"/>
      <sheetName val="Oct 22"/>
      <sheetName val="Oct 23"/>
      <sheetName val="Oct 23 sign in"/>
      <sheetName val="Conf email"/>
      <sheetName val="Registration"/>
      <sheetName val="Summary"/>
      <sheetName val="Invitations"/>
      <sheetName val="Second  Invite"/>
      <sheetName val="New Users"/>
      <sheetName val="not att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 t="str">
            <v>Site Name</v>
          </cell>
          <cell r="D3" t="str">
            <v>Email</v>
          </cell>
          <cell r="E3" t="str">
            <v>Name</v>
          </cell>
        </row>
        <row r="4">
          <cell r="C4" t="str">
            <v>Early Scholars Preschool</v>
          </cell>
          <cell r="D4" t="str">
            <v>tammyleach@earlyscholarspreschool.com</v>
          </cell>
          <cell r="E4" t="str">
            <v>Tammy Leach</v>
          </cell>
        </row>
        <row r="5">
          <cell r="C5" t="str">
            <v>Fan-Tastic Scholars Child Learning Centre</v>
          </cell>
          <cell r="D5" t="str">
            <v>supervisor@fantasticscholars.ca</v>
          </cell>
          <cell r="E5" t="str">
            <v>Jonathan Carline</v>
          </cell>
        </row>
        <row r="6">
          <cell r="C6" t="str">
            <v>Little Learning House - Fennell</v>
          </cell>
          <cell r="D6" t="str">
            <v>christine.m@littlelearninghouse.com</v>
          </cell>
          <cell r="E6" t="str">
            <v>Christine Max</v>
          </cell>
        </row>
        <row r="7">
          <cell r="C7" t="str">
            <v>St. James Co-operative Nursery School of Dundas</v>
          </cell>
          <cell r="D7" t="str">
            <v>honestly_mom@hotmail.com</v>
          </cell>
          <cell r="E7" t="str">
            <v>Michelle Franks</v>
          </cell>
        </row>
        <row r="8">
          <cell r="C8" t="str">
            <v>St. Martin's Manor Early Learning Centre</v>
          </cell>
          <cell r="D8" t="str">
            <v>sbrown@cfshw.com</v>
          </cell>
          <cell r="E8" t="str">
            <v>Sherry Brown</v>
          </cell>
        </row>
        <row r="9">
          <cell r="C9" t="str">
            <v>Sunshine Daycare</v>
          </cell>
          <cell r="E9" t="str">
            <v>Arlene</v>
          </cell>
        </row>
        <row r="10">
          <cell r="C10" t="str">
            <v>Today's Family</v>
          </cell>
          <cell r="D10" t="str">
            <v>sciprietti@todaysfamily.ca</v>
          </cell>
          <cell r="E10" t="str">
            <v>Sandy Ciprietti (cancelled)</v>
          </cell>
        </row>
        <row r="11">
          <cell r="C11" t="str">
            <v>VILLAGE TREEHOUSE CHILD CARE INC.</v>
          </cell>
          <cell r="D11" t="str">
            <v>Shirley is registered under Lucky Day</v>
          </cell>
          <cell r="E11" t="str">
            <v>Shirley McCoy</v>
          </cell>
        </row>
        <row r="12">
          <cell r="C12" t="str">
            <v>Westdale Children's School</v>
          </cell>
          <cell r="D12" t="str">
            <v>info@westdalechildrensschool.org</v>
          </cell>
          <cell r="E12" t="str">
            <v>Elizabeth Garrett</v>
          </cell>
        </row>
        <row r="13">
          <cell r="C13" t="str">
            <v>Austin Academy "For Early Learners"</v>
          </cell>
          <cell r="D13" t="str">
            <v>austinacademy@bellnet.ca</v>
          </cell>
          <cell r="E13" t="str">
            <v>Kelly Austin</v>
          </cell>
        </row>
        <row r="14">
          <cell r="C14" t="str">
            <v>Daycare on Delaware</v>
          </cell>
          <cell r="D14" t="str">
            <v>daycaredelaware@cogeco.net</v>
          </cell>
          <cell r="E14" t="str">
            <v>Christine Potter</v>
          </cell>
        </row>
        <row r="15">
          <cell r="C15" t="str">
            <v>Hamilton Early Learning Centre</v>
          </cell>
          <cell r="D15" t="str">
            <v>helc@cogeco.net</v>
          </cell>
          <cell r="E15" t="str">
            <v>Karen McMaster</v>
          </cell>
        </row>
        <row r="16">
          <cell r="C16" t="str">
            <v>Hamilton East Kiwanis - Queen Mary Site</v>
          </cell>
          <cell r="D16" t="str">
            <v>janice.m@kboysandgirlsclub.com</v>
          </cell>
          <cell r="E16" t="str">
            <v>Janice Morgan</v>
          </cell>
        </row>
        <row r="17">
          <cell r="C17" t="str">
            <v>Our Lady of the Assumption Before and After School Program</v>
          </cell>
          <cell r="D17" t="str">
            <v>270cc@hwcdsb.ca</v>
          </cell>
          <cell r="E17" t="str">
            <v>Trish Weninger</v>
          </cell>
        </row>
        <row r="18">
          <cell r="C18" t="str">
            <v>St Ann - Ancaster Before &amp; After</v>
          </cell>
          <cell r="D18" t="str">
            <v>310cc@hwcdsb.ca</v>
          </cell>
          <cell r="E18" t="str">
            <v>Irene Ferreira</v>
          </cell>
        </row>
        <row r="19">
          <cell r="C19" t="str">
            <v>Annunciation of Our Lord B&amp;A School Program</v>
          </cell>
          <cell r="D19" t="str">
            <v>470cc@hwcdsb.ca</v>
          </cell>
          <cell r="E19" t="str">
            <v>Elisabeth Lourenco</v>
          </cell>
        </row>
        <row r="20">
          <cell r="C20" t="str">
            <v>St. Mark Before and After School Program</v>
          </cell>
          <cell r="D20" t="str">
            <v>517cc@hwcdsb.ca</v>
          </cell>
          <cell r="E20" t="str">
            <v>Amanda Hill</v>
          </cell>
        </row>
        <row r="21">
          <cell r="C21" t="str">
            <v>St. Michael Before and After School Program</v>
          </cell>
          <cell r="D21" t="str">
            <v>540cc@hwcdsb.ca</v>
          </cell>
          <cell r="E21" t="str">
            <v>Palmina Filipovic</v>
          </cell>
        </row>
        <row r="22">
          <cell r="C22" t="str">
            <v>St. Teresa of Avila Before and After School Program</v>
          </cell>
          <cell r="D22" t="str">
            <v>565cc@hwcdsb.ca</v>
          </cell>
          <cell r="E22" t="str">
            <v>Amanda Wilson</v>
          </cell>
        </row>
        <row r="23">
          <cell r="C23" t="str">
            <v>St Vincent de Paul Childrens Centre</v>
          </cell>
          <cell r="D23" t="str">
            <v>590cc@hwcdsb.ca</v>
          </cell>
          <cell r="E23" t="str">
            <v>Jodie Townsend-ligner</v>
          </cell>
        </row>
        <row r="24">
          <cell r="C24" t="str">
            <v>Kinderseeds</v>
          </cell>
          <cell r="D24" t="str">
            <v>kinderseeds@hotmail.com</v>
          </cell>
          <cell r="E24" t="str">
            <v>Sherri Crechiola</v>
          </cell>
        </row>
        <row r="25">
          <cell r="C25" t="str">
            <v>La Garderie le Petit Navire</v>
          </cell>
          <cell r="D25" t="str">
            <v>lepetitnavire@hotmail.com</v>
          </cell>
          <cell r="E25" t="str">
            <v>Julie Oke</v>
          </cell>
        </row>
        <row r="26">
          <cell r="C26" t="str">
            <v>Little Learning House Infant and Toddler Centre</v>
          </cell>
          <cell r="D26" t="str">
            <v>alissa.t@littlelearninghouse.com</v>
          </cell>
          <cell r="E26" t="str">
            <v>Alissa Timmins</v>
          </cell>
        </row>
        <row r="27">
          <cell r="C27" t="str">
            <v>Little Peoples Day Care Centre</v>
          </cell>
          <cell r="D27" t="str">
            <v>lpdc@shaw.ca</v>
          </cell>
          <cell r="E27" t="str">
            <v>Nan Miles</v>
          </cell>
        </row>
        <row r="28">
          <cell r="C28" t="str">
            <v>Lucky Day Nursery</v>
          </cell>
          <cell r="D28" t="str">
            <v>shirley_mccoy@hotmail.com</v>
          </cell>
          <cell r="E28" t="str">
            <v>Shirley McCoy</v>
          </cell>
        </row>
        <row r="29">
          <cell r="C29" t="str">
            <v>Red Hill Family Centre</v>
          </cell>
          <cell r="D29" t="str">
            <v>Jo-Anne.Case@hamilton.ca</v>
          </cell>
          <cell r="E29" t="str">
            <v>Jo-Anne Case</v>
          </cell>
        </row>
        <row r="30">
          <cell r="C30" t="str">
            <v>Stoney Creek Co-operative Pre-School</v>
          </cell>
          <cell r="D30" t="str">
            <v>president@stoneycreekcoop.ca</v>
          </cell>
          <cell r="E30" t="str">
            <v>Daniella Kupis</v>
          </cell>
        </row>
        <row r="31">
          <cell r="C31" t="str">
            <v>Sunshine &amp; Rainbows Christian Day Care Centre</v>
          </cell>
          <cell r="D31" t="str">
            <v>kathy@sunshineandrainbow.com</v>
          </cell>
          <cell r="E31" t="str">
            <v>Kathy Campanaro</v>
          </cell>
        </row>
        <row r="32">
          <cell r="C32" t="str">
            <v>Today's Family</v>
          </cell>
          <cell r="D32" t="str">
            <v>ddryden@todaysfamily.ca</v>
          </cell>
          <cell r="E32" t="str">
            <v>Denise Dryden</v>
          </cell>
        </row>
        <row r="33">
          <cell r="C33" t="str">
            <v>Winona Elementary School</v>
          </cell>
          <cell r="D33" t="str">
            <v>breia@umbrellafamily.com</v>
          </cell>
          <cell r="E33" t="str">
            <v>Teresa Vermeulen</v>
          </cell>
        </row>
        <row r="34">
          <cell r="C34" t="str">
            <v>Ray Lewis Children's Centre</v>
          </cell>
          <cell r="D34" t="str">
            <v>christine@umbrellafamily.com</v>
          </cell>
          <cell r="E34" t="str">
            <v>Christine Kott</v>
          </cell>
        </row>
        <row r="35">
          <cell r="C35" t="str">
            <v>Gatestone Children's Centre</v>
          </cell>
          <cell r="D35" t="str">
            <v>jodi@umbrellafamily.com</v>
          </cell>
          <cell r="E35" t="str">
            <v>Jodi Madore</v>
          </cell>
        </row>
        <row r="36">
          <cell r="C36" t="str">
            <v>Helen Detwiler Children's Centre</v>
          </cell>
          <cell r="D36" t="str">
            <v>krista@umbrellafamily.com</v>
          </cell>
          <cell r="E36" t="str">
            <v>Krista Genesiee</v>
          </cell>
        </row>
        <row r="37">
          <cell r="C37" t="str">
            <v>Elizabeth Bagshaw</v>
          </cell>
          <cell r="D37" t="str">
            <v>lynn@umbrellafamily.com</v>
          </cell>
          <cell r="E37" t="str">
            <v>Samantha Pigelli-Atta</v>
          </cell>
        </row>
        <row r="38">
          <cell r="C38" t="str">
            <v>Glen Echo Children's Centre</v>
          </cell>
          <cell r="D38" t="str">
            <v>lynn@umbrellafamily.com</v>
          </cell>
          <cell r="E38" t="str">
            <v>Angela Pearce</v>
          </cell>
        </row>
        <row r="39">
          <cell r="C39" t="str">
            <v>Sir Wilfrid Laurier Children's Centre</v>
          </cell>
          <cell r="D39" t="str">
            <v>missy@umbrellafamily.com</v>
          </cell>
          <cell r="E39" t="str">
            <v>Missy Ashley</v>
          </cell>
        </row>
        <row r="40">
          <cell r="C40" t="str">
            <v>additional staff</v>
          </cell>
          <cell r="D40" t="str">
            <v>Tasha Reid</v>
          </cell>
          <cell r="E40" t="str">
            <v>Tasha Reid</v>
          </cell>
        </row>
        <row r="41">
          <cell r="C41" t="str">
            <v>Village Children's Centre of Waterdown</v>
          </cell>
          <cell r="D41" t="str">
            <v>tracey.dorr@villagechildrencentre.com</v>
          </cell>
          <cell r="E41" t="str">
            <v>Tracey Dorr</v>
          </cell>
        </row>
        <row r="42">
          <cell r="C42" t="str">
            <v>Way to Learn Daycare</v>
          </cell>
          <cell r="D42" t="str">
            <v>info@waytolearndaycare.ca</v>
          </cell>
          <cell r="E42" t="str">
            <v>Pam McLean</v>
          </cell>
        </row>
        <row r="43">
          <cell r="C43" t="str">
            <v>Central Day Care</v>
          </cell>
          <cell r="D43" t="str">
            <v>centraldaycare@bellnet.ca</v>
          </cell>
          <cell r="E43" t="str">
            <v>Laura Martindale</v>
          </cell>
        </row>
        <row r="44">
          <cell r="C44" t="str">
            <v>First Class Children's Centre</v>
          </cell>
          <cell r="D44" t="str">
            <v>gbarone@cogeco.net</v>
          </cell>
          <cell r="E44" t="str">
            <v>Gabe Barone</v>
          </cell>
        </row>
        <row r="45">
          <cell r="C45" t="str">
            <v>Hamilton East Kiwanis Boys and Girls Club ELCC</v>
          </cell>
          <cell r="D45" t="str">
            <v>megan@kboysandgirlsclub.com</v>
          </cell>
          <cell r="E45" t="str">
            <v>Megan Fluelling</v>
          </cell>
        </row>
        <row r="46">
          <cell r="C46" t="str">
            <v>Cathedral Children's Centre</v>
          </cell>
          <cell r="D46" t="str">
            <v>010cc@hwcdsb.ca</v>
          </cell>
          <cell r="E46" t="str">
            <v>Daphne Scarfe</v>
          </cell>
        </row>
        <row r="47">
          <cell r="C47" t="str">
            <v>Corpus Christi Before and After School Program</v>
          </cell>
          <cell r="D47" t="str">
            <v>190cc@hwcdsb.ca</v>
          </cell>
          <cell r="E47" t="str">
            <v>Sonia Fabizio</v>
          </cell>
        </row>
        <row r="48">
          <cell r="C48" t="str">
            <v>Holy Name of Mary Before and After School Program</v>
          </cell>
          <cell r="D48" t="str">
            <v>225cc@hwcdsb.ca</v>
          </cell>
          <cell r="E48" t="str">
            <v>Karen Gallant</v>
          </cell>
        </row>
        <row r="49">
          <cell r="C49" t="str">
            <v>Immaculate Conception Before and After School Program</v>
          </cell>
          <cell r="D49" t="str">
            <v>245cc@hwcdsb.ca</v>
          </cell>
          <cell r="E49" t="str">
            <v>Anna Casalanguida</v>
          </cell>
        </row>
        <row r="50">
          <cell r="C50" t="str">
            <v>Immaculate Heart of Mary Early Learning &amp; Child Care Centre</v>
          </cell>
          <cell r="D50" t="str">
            <v>250cc@hwcdsb.ca</v>
          </cell>
          <cell r="E50" t="str">
            <v>Dina Phillips</v>
          </cell>
        </row>
        <row r="51">
          <cell r="C51" t="str">
            <v>Blessed Teresa of Calcutta School Age Program</v>
          </cell>
          <cell r="D51" t="str">
            <v>258cc@hwcdsb.ca</v>
          </cell>
          <cell r="E51" t="str">
            <v>Dianne Sandqvist</v>
          </cell>
        </row>
        <row r="52">
          <cell r="C52" t="str">
            <v>Regina Mundi Before &amp; After School Program</v>
          </cell>
          <cell r="D52" t="str">
            <v>290cc@hwcdsb.ca</v>
          </cell>
          <cell r="E52" t="str">
            <v>Katarina Josipovic</v>
          </cell>
        </row>
        <row r="53">
          <cell r="C53" t="str">
            <v>St Bernadette Early Learning and Care Centre</v>
          </cell>
          <cell r="D53" t="str">
            <v>350cc@hwcdsb.ca</v>
          </cell>
          <cell r="E53" t="str">
            <v>Carla Medeiros</v>
          </cell>
        </row>
        <row r="54">
          <cell r="C54" t="str">
            <v>St. Clare of Assisi Before &amp; After School Program</v>
          </cell>
          <cell r="D54" t="str">
            <v>395cc@hwcdsb.ca</v>
          </cell>
          <cell r="E54" t="str">
            <v>Karen Clark</v>
          </cell>
        </row>
        <row r="55">
          <cell r="C55" t="str">
            <v>St. Joseph Before and After School Program</v>
          </cell>
          <cell r="D55" t="str">
            <v>490cc@hwcdsb.ca</v>
          </cell>
          <cell r="E55" t="str">
            <v>Sherelle Wilsack</v>
          </cell>
        </row>
        <row r="56">
          <cell r="C56" t="str">
            <v>St. Marguerite d'Youville Children's Centre</v>
          </cell>
          <cell r="D56" t="str">
            <v>515cc@hwcdsb.ca</v>
          </cell>
          <cell r="E56" t="str">
            <v>Jessie Gavran</v>
          </cell>
        </row>
        <row r="57">
          <cell r="C57" t="str">
            <v>Guardian Angels Before and After School Program</v>
          </cell>
          <cell r="D57" t="str">
            <v>carmela.nasso@gmail.com</v>
          </cell>
          <cell r="E57" t="str">
            <v>Carmela Zelenika</v>
          </cell>
        </row>
        <row r="58">
          <cell r="C58" t="str">
            <v>Head Office</v>
          </cell>
          <cell r="D58" t="str">
            <v>diane.medeiros@hwcdsb.ca</v>
          </cell>
          <cell r="E58" t="str">
            <v>Diane Medeiros</v>
          </cell>
        </row>
        <row r="59">
          <cell r="C59" t="str">
            <v>St. John Paul II Before &amp; After School Program</v>
          </cell>
          <cell r="D59" t="str">
            <v>Kathleendaneluk@gmail.com</v>
          </cell>
          <cell r="E59" t="str">
            <v>Kathleen Daneluk</v>
          </cell>
        </row>
        <row r="60">
          <cell r="C60" t="str">
            <v>Jamesville Children's Centre</v>
          </cell>
          <cell r="D60" t="str">
            <v>jamesvillechildcentre@bellnet.ca</v>
          </cell>
          <cell r="E60" t="str">
            <v>Theresa Szpytma</v>
          </cell>
        </row>
        <row r="61">
          <cell r="C61" t="str">
            <v>Le Ballon Rouge de Hamilton</v>
          </cell>
          <cell r="D61" t="str">
            <v>leballonrouge@csdccs.edu.on.ca</v>
          </cell>
          <cell r="E61" t="str">
            <v>Nancy Baverstock</v>
          </cell>
        </row>
        <row r="62">
          <cell r="C62" t="str">
            <v>Peekaboo Child Care Centre - LEAP</v>
          </cell>
          <cell r="D62" t="str">
            <v>cari@peekabookid.com</v>
          </cell>
          <cell r="E62" t="str">
            <v>Cari Gangaram</v>
          </cell>
        </row>
        <row r="63">
          <cell r="C63" t="str">
            <v>Peekaboo Child Care Centre - Hamilton St</v>
          </cell>
          <cell r="D63" t="str">
            <v>tgangaram@rogers.com</v>
          </cell>
          <cell r="E63" t="str">
            <v>Terry Gangaram</v>
          </cell>
        </row>
        <row r="64">
          <cell r="C64" t="str">
            <v>St. Joachim Children's Centre of Ancaster</v>
          </cell>
          <cell r="D64" t="str">
            <v>473cc@hwcdsb.ca</v>
          </cell>
          <cell r="E64" t="str">
            <v>Heather Ross-Baxter</v>
          </cell>
        </row>
        <row r="65">
          <cell r="C65" t="str">
            <v>Stoney Creek Child Care Centre Inc.</v>
          </cell>
          <cell r="D65" t="str">
            <v>info@stoneycreekchildcare.com</v>
          </cell>
          <cell r="E65" t="str">
            <v>Morag Samaha</v>
          </cell>
        </row>
        <row r="66">
          <cell r="C66" t="str">
            <v>Tapawingo Day Care</v>
          </cell>
          <cell r="D66" t="str">
            <v>tapawingodaycare@rogers.com</v>
          </cell>
          <cell r="E66" t="str">
            <v>Rose Hill</v>
          </cell>
        </row>
        <row r="67">
          <cell r="C67" t="str">
            <v>Dundas Central Children's Centre</v>
          </cell>
          <cell r="D67" t="str">
            <v>andrea@umbrellafamily.com</v>
          </cell>
          <cell r="E67" t="str">
            <v>Andrea Proulx</v>
          </cell>
        </row>
        <row r="68">
          <cell r="C68" t="str">
            <v>Templemead Children's Centre</v>
          </cell>
          <cell r="D68" t="str">
            <v>brenda@umbrellafamily.com</v>
          </cell>
          <cell r="E68" t="str">
            <v>Brenda Parker</v>
          </cell>
        </row>
        <row r="69">
          <cell r="C69" t="str">
            <v>Dundana Children's Centre</v>
          </cell>
          <cell r="D69" t="str">
            <v>christine.w@umbrellafamily.com</v>
          </cell>
          <cell r="E69" t="str">
            <v>Christine Wilson</v>
          </cell>
        </row>
        <row r="70">
          <cell r="C70" t="str">
            <v>Ray Lewis Children's Centre</v>
          </cell>
          <cell r="D70" t="str">
            <v>christine@umbrellafamily.com</v>
          </cell>
          <cell r="E70" t="str">
            <v>Stephanie Lagos</v>
          </cell>
        </row>
        <row r="71">
          <cell r="C71" t="str">
            <v>Dundana Children's Centre</v>
          </cell>
          <cell r="D71" t="str">
            <v>Connie@umbrellafamily.com</v>
          </cell>
          <cell r="E71" t="str">
            <v>Connie Cortina</v>
          </cell>
        </row>
        <row r="72">
          <cell r="C72" t="str">
            <v>Lincoln Alexander Children's Centre</v>
          </cell>
          <cell r="D72" t="str">
            <v>julie@umbrellafamily.com</v>
          </cell>
          <cell r="E72" t="str">
            <v>Julie Kott</v>
          </cell>
        </row>
        <row r="73">
          <cell r="C73" t="str">
            <v>Mountview Children's Centre</v>
          </cell>
          <cell r="D73" t="str">
            <v>scott@umbrellafamily.com</v>
          </cell>
          <cell r="E73" t="str">
            <v>Scott Smith</v>
          </cell>
        </row>
        <row r="74">
          <cell r="C74" t="str">
            <v>Gordon Price Children's Centre</v>
          </cell>
          <cell r="D74" t="str">
            <v>taras@umbrellafamily.com</v>
          </cell>
          <cell r="E74" t="str">
            <v>Tara Stirling</v>
          </cell>
        </row>
        <row r="75">
          <cell r="C75" t="str">
            <v>Farmer's Dell Co-operative Preschool</v>
          </cell>
          <cell r="D75" t="str">
            <v>barbara.labatte@hotmail.com</v>
          </cell>
          <cell r="E75" t="str">
            <v>Barb Labatte</v>
          </cell>
        </row>
        <row r="76">
          <cell r="C76" t="str">
            <v>St Ann Early Learning and Care Centre</v>
          </cell>
          <cell r="D76" t="str">
            <v>320cc@hwcdsb.ca</v>
          </cell>
          <cell r="E76" t="str">
            <v>Joanne Genovese</v>
          </cell>
        </row>
        <row r="77">
          <cell r="C77" t="str">
            <v>St. Paul Before and After School Program</v>
          </cell>
          <cell r="D77" t="str">
            <v>drumcorpsgurl@hotmail.com</v>
          </cell>
          <cell r="E77" t="str">
            <v>Leanne Bonney</v>
          </cell>
        </row>
        <row r="78">
          <cell r="C78" t="str">
            <v>Head Office</v>
          </cell>
          <cell r="D78" t="str">
            <v>marnie.mercanti@hwcdsb.ca</v>
          </cell>
          <cell r="E78" t="str">
            <v>Marnie Mercanti</v>
          </cell>
        </row>
        <row r="79">
          <cell r="C79" t="str">
            <v>Head Office</v>
          </cell>
          <cell r="D79" t="str">
            <v>renee.clark@hwcdsb.ca</v>
          </cell>
          <cell r="E79" t="str">
            <v>Renee Clark</v>
          </cell>
        </row>
        <row r="80">
          <cell r="C80" t="str">
            <v>McMaster Students Union Day Care Centre</v>
          </cell>
          <cell r="D80" t="str">
            <v>dthomson@msu.mcmaster.ca</v>
          </cell>
          <cell r="E80" t="str">
            <v>Debbie Thomson</v>
          </cell>
        </row>
        <row r="81">
          <cell r="C81" t="str">
            <v>Noah's Ark Children's Centre</v>
          </cell>
          <cell r="D81" t="str">
            <v>info@noahskids.ca</v>
          </cell>
          <cell r="E81" t="str">
            <v>Susan Zdelar</v>
          </cell>
        </row>
        <row r="82">
          <cell r="C82" t="str">
            <v>Paramount Family Centre</v>
          </cell>
          <cell r="D82" t="str">
            <v>susana@paramountfamily.ca</v>
          </cell>
          <cell r="E82" t="str">
            <v>Susana Diaz</v>
          </cell>
        </row>
        <row r="83">
          <cell r="C83" t="str">
            <v>Peter Pan Co-operative Pre-school</v>
          </cell>
          <cell r="D83" t="str">
            <v>peterpanschool54@gmail.com</v>
          </cell>
          <cell r="E83" t="str">
            <v>Coleen Rakoczy</v>
          </cell>
        </row>
        <row r="84">
          <cell r="C84" t="str">
            <v>Pied Piper Co-operative Preschool</v>
          </cell>
          <cell r="D84" t="str">
            <v>hilaryw_ecec@yahoo.ca</v>
          </cell>
          <cell r="E84" t="str">
            <v>Hilary Wigington</v>
          </cell>
        </row>
        <row r="85">
          <cell r="C85" t="str">
            <v>St. Matthew's Children's Centre</v>
          </cell>
          <cell r="D85" t="str">
            <v>adauda@stmatthewshouse.ca</v>
          </cell>
          <cell r="E85" t="str">
            <v>Angela Dauda</v>
          </cell>
        </row>
        <row r="86">
          <cell r="C86" t="str">
            <v>Cathy Wever</v>
          </cell>
          <cell r="D86" t="str">
            <v>cathy@umbrellafamily.com</v>
          </cell>
          <cell r="E86" t="str">
            <v>Cathy Anson</v>
          </cell>
        </row>
        <row r="87">
          <cell r="C87" t="str">
            <v>Hillcrest Children's Centre</v>
          </cell>
          <cell r="D87" t="str">
            <v>sheila@umbrellafamily.com</v>
          </cell>
          <cell r="E87" t="str">
            <v>Sheila Greenland</v>
          </cell>
        </row>
        <row r="88">
          <cell r="C88" t="str">
            <v>Wesley Child Care Centre</v>
          </cell>
          <cell r="D88" t="str">
            <v>lisa.fulsom@wesley.ca</v>
          </cell>
          <cell r="E88" t="str">
            <v>Lisa Fulsom</v>
          </cell>
        </row>
        <row r="89">
          <cell r="C89" t="str">
            <v>Flamborough Family  YMCA Child Care Centre</v>
          </cell>
          <cell r="D89" t="str">
            <v>flamborough_childcare@ymca.ca</v>
          </cell>
          <cell r="E89" t="str">
            <v>Valerie Dring</v>
          </cell>
        </row>
        <row r="90">
          <cell r="C90" t="str">
            <v>Les Chater YMCA Child Care Centre</v>
          </cell>
          <cell r="D90" t="str">
            <v>leschater_childcare@ymca.ca</v>
          </cell>
          <cell r="E90" t="str">
            <v>Lorraine Robinson</v>
          </cell>
        </row>
        <row r="91">
          <cell r="C91" t="str">
            <v>Mountain YMCA Child Care Centre</v>
          </cell>
          <cell r="D91" t="str">
            <v>mountain_childcare@ymca.ca</v>
          </cell>
          <cell r="E91" t="str">
            <v>Kelly Dimic</v>
          </cell>
        </row>
        <row r="92">
          <cell r="C92" t="str">
            <v>Sir William Osler Ymca Child Care Centre</v>
          </cell>
          <cell r="D92" t="str">
            <v>osler_childcare@ymca.ca</v>
          </cell>
          <cell r="E92" t="str">
            <v>Corrie Ledgerwood</v>
          </cell>
        </row>
        <row r="93">
          <cell r="C93" t="str">
            <v>YMCA  Queen Victoria</v>
          </cell>
          <cell r="D93" t="str">
            <v>queenvictoria_childcare@ymca.ca</v>
          </cell>
          <cell r="E93" t="str">
            <v>Doris Harper</v>
          </cell>
        </row>
        <row r="94">
          <cell r="C94" t="str">
            <v>Benjamin Bunny Nursery School</v>
          </cell>
          <cell r="D94" t="str">
            <v>benjaminbunnypreschool@gmail.com</v>
          </cell>
          <cell r="E94" t="str">
            <v>June Henderson</v>
          </cell>
        </row>
        <row r="95">
          <cell r="C95" t="str">
            <v>Fan-Tastic Scholars Child Learning Centre</v>
          </cell>
          <cell r="D95" t="str">
            <v>supervisor@fantasticscholars.ca</v>
          </cell>
          <cell r="E95" t="str">
            <v>Joanne Messina</v>
          </cell>
        </row>
        <row r="96">
          <cell r="C96" t="str">
            <v>St. Thomas More Children's Centre</v>
          </cell>
          <cell r="D96" t="str">
            <v>060cc@hwcdsb.ca</v>
          </cell>
          <cell r="E96" t="str">
            <v>Warda Bin Othman</v>
          </cell>
        </row>
        <row r="97">
          <cell r="C97" t="str">
            <v>Holy Name of Jesus Early Learning and Care Centre</v>
          </cell>
          <cell r="D97" t="str">
            <v>220cc@hwcdsb.ca</v>
          </cell>
          <cell r="E97" t="str">
            <v>Grace Palmer</v>
          </cell>
        </row>
        <row r="98">
          <cell r="C98" t="str">
            <v>Our Lady of Mount Carmel</v>
          </cell>
          <cell r="D98" t="str">
            <v>283cc@hwcdsb.ca</v>
          </cell>
          <cell r="E98" t="str">
            <v>Lorie Reid</v>
          </cell>
        </row>
        <row r="99">
          <cell r="C99" t="str">
            <v>St Brigid Early Learning and Care Centre</v>
          </cell>
          <cell r="D99" t="str">
            <v>370cc@hwcdsb.ca</v>
          </cell>
          <cell r="E99" t="str">
            <v>Shirley Todd</v>
          </cell>
        </row>
        <row r="100">
          <cell r="C100" t="str">
            <v>St David Early Learning and Care Centre</v>
          </cell>
          <cell r="D100" t="str">
            <v>420cc@hwcdsb.ca</v>
          </cell>
          <cell r="E100" t="str">
            <v>Julie Doesburg</v>
          </cell>
        </row>
        <row r="101">
          <cell r="C101" t="str">
            <v>St Eugene Before and After School Program</v>
          </cell>
          <cell r="D101" t="str">
            <v>440cc@hwcdsb.ca</v>
          </cell>
          <cell r="E101" t="str">
            <v>Fushia Featherstone</v>
          </cell>
        </row>
        <row r="102">
          <cell r="C102" t="str">
            <v>St. Matthew Child And Family Centre</v>
          </cell>
          <cell r="D102" t="str">
            <v>535cc@hwcdsb.ca</v>
          </cell>
          <cell r="E102" t="str">
            <v>Zoe Cable</v>
          </cell>
        </row>
        <row r="103">
          <cell r="C103" t="str">
            <v>Sts. Peter and Paul Before and After School Program</v>
          </cell>
          <cell r="D103" t="str">
            <v>sherisweet78@yahoo.ca</v>
          </cell>
          <cell r="E103" t="str">
            <v>Sheri Sweet</v>
          </cell>
        </row>
        <row r="104">
          <cell r="C104" t="str">
            <v>Our Lady of Peace Before and After School Program</v>
          </cell>
          <cell r="D104" t="str">
            <v>taraleer@hotmail.com</v>
          </cell>
          <cell r="E104" t="str">
            <v>Taralee Anderson</v>
          </cell>
        </row>
        <row r="105">
          <cell r="C105" t="str">
            <v>Little Angels Infant &amp; Toddler Centre -</v>
          </cell>
          <cell r="D105" t="str">
            <v>teedw@cogeco.net</v>
          </cell>
          <cell r="E105" t="str">
            <v>Karen Carmichael</v>
          </cell>
        </row>
        <row r="106">
          <cell r="C106" t="str">
            <v>Millgrove Majors Children's Centre</v>
          </cell>
          <cell r="D106" t="str">
            <v>teedw@cogeco.net</v>
          </cell>
          <cell r="E106" t="str">
            <v>Lionel Teed</v>
          </cell>
        </row>
        <row r="107">
          <cell r="C107" t="str">
            <v>The Millgrove Children's Centre</v>
          </cell>
          <cell r="D107" t="str">
            <v>teedw@cogeco.net</v>
          </cell>
          <cell r="E107" t="str">
            <v>Wendy Teed</v>
          </cell>
        </row>
        <row r="108">
          <cell r="C108" t="str">
            <v>Sir Wilfrid Laurier Children's Centre</v>
          </cell>
          <cell r="D108" t="str">
            <v>lynn@umbrellafamily.com</v>
          </cell>
          <cell r="E108" t="str">
            <v>Lynn McInnis</v>
          </cell>
        </row>
        <row r="109">
          <cell r="C109" t="str">
            <v>Stoney Creek YMCA Day Care Centre</v>
          </cell>
          <cell r="D109" t="str">
            <v>stoneycreek_childcare@ymca.ca</v>
          </cell>
          <cell r="E109" t="str">
            <v>Christine Warner</v>
          </cell>
        </row>
        <row r="110">
          <cell r="C110" t="str">
            <v>Wellington YMCA Child Care Centre</v>
          </cell>
          <cell r="D110" t="str">
            <v>wellington_childcare@ymca.ca</v>
          </cell>
          <cell r="E110" t="str">
            <v>Karen Robertson</v>
          </cell>
        </row>
        <row r="111">
          <cell r="C111" t="str">
            <v>Ancaster Little Gems Children's Centre</v>
          </cell>
          <cell r="D111" t="str">
            <v>littlegems@on.aibn.com</v>
          </cell>
          <cell r="E111" t="str">
            <v>Norman</v>
          </cell>
        </row>
        <row r="112">
          <cell r="C112" t="str">
            <v>Ancaster Little Gems Children's Centre</v>
          </cell>
          <cell r="D112" t="str">
            <v>littlegems@on.aibn.com</v>
          </cell>
          <cell r="E112" t="str">
            <v>Dorina Villella</v>
          </cell>
        </row>
        <row r="113">
          <cell r="C113" t="str">
            <v>Awesome Beginnings Co-op Nursery School Inc</v>
          </cell>
          <cell r="D113" t="str">
            <v>my_rara@hotmail.com</v>
          </cell>
          <cell r="E113" t="str">
            <v>Sarah Dailey</v>
          </cell>
        </row>
        <row r="114">
          <cell r="C114" t="str">
            <v>Golfwood Day Care Service Inc</v>
          </cell>
          <cell r="D114" t="str">
            <v>weewatch@bell.net</v>
          </cell>
          <cell r="E114" t="str">
            <v>Karen Mitchell</v>
          </cell>
        </row>
        <row r="115">
          <cell r="C115" t="str">
            <v>Golfwood Day Care Service Inc</v>
          </cell>
          <cell r="D115" t="str">
            <v>weewatch@bell.net</v>
          </cell>
          <cell r="E115" t="str">
            <v>Karen Mitchell</v>
          </cell>
        </row>
        <row r="116">
          <cell r="C116" t="str">
            <v>St Francis Early Learning and Care Centre</v>
          </cell>
          <cell r="D116" t="str">
            <v>450cc@hwcdsb.ca</v>
          </cell>
          <cell r="E116" t="str">
            <v>Veronica Campanaro</v>
          </cell>
        </row>
        <row r="117">
          <cell r="C117" t="str">
            <v>St Helen Early Learning and Care Centre</v>
          </cell>
          <cell r="D117" t="str">
            <v>460cc@hwcdsb.ca</v>
          </cell>
          <cell r="E117" t="str">
            <v>Doreen Highgate</v>
          </cell>
        </row>
        <row r="118">
          <cell r="C118" t="str">
            <v>St. Margaret  Mary  Before and After School Program</v>
          </cell>
          <cell r="D118" t="str">
            <v>510cc@hwcdsb.ca</v>
          </cell>
          <cell r="E118" t="str">
            <v>Rosemary Butera</v>
          </cell>
        </row>
        <row r="119">
          <cell r="C119" t="str">
            <v>St. Therese of Lisieux Before and After School Program</v>
          </cell>
          <cell r="D119" t="str">
            <v>568cc@hwcdsb.ca</v>
          </cell>
          <cell r="E119" t="str">
            <v>Andrea Pircio</v>
          </cell>
        </row>
        <row r="120">
          <cell r="C120" t="str">
            <v>St. Thomas Waterdown Before and After School Program</v>
          </cell>
          <cell r="D120" t="str">
            <v>570cc@hwcdsb.ca</v>
          </cell>
          <cell r="E120" t="str">
            <v>Rachel Angelucci</v>
          </cell>
        </row>
        <row r="121">
          <cell r="C121" t="str">
            <v>Head Office</v>
          </cell>
          <cell r="D121" t="str">
            <v>lisa.parris@hwcdsb.ca</v>
          </cell>
          <cell r="E121" t="str">
            <v>Lisa Parris</v>
          </cell>
        </row>
        <row r="122">
          <cell r="C122" t="str">
            <v>Our Lady of Lourdes Before &amp; after School Program</v>
          </cell>
          <cell r="D122" t="str">
            <v>shamakhan399@yahoo.ca</v>
          </cell>
          <cell r="E122" t="str">
            <v>Shama</v>
          </cell>
        </row>
        <row r="123">
          <cell r="C123" t="str">
            <v>Heritage Green Child Care</v>
          </cell>
          <cell r="D123" t="str">
            <v>hgcc@hgchildcare.com</v>
          </cell>
          <cell r="E123" t="str">
            <v>Karen Tabone</v>
          </cell>
        </row>
        <row r="124">
          <cell r="C124" t="str">
            <v>Kindertown Child Care Centre</v>
          </cell>
          <cell r="D124" t="str">
            <v>kindertownchildcare@gmail.com</v>
          </cell>
          <cell r="E124" t="str">
            <v>Angela Valeri</v>
          </cell>
        </row>
        <row r="125">
          <cell r="C125" t="str">
            <v>McMaster Children's Centre</v>
          </cell>
          <cell r="D125" t="str">
            <v>topolin@mcmaster.ca</v>
          </cell>
          <cell r="E125" t="str">
            <v>Angela Topolinsky</v>
          </cell>
        </row>
        <row r="126">
          <cell r="C126" t="str">
            <v>Pumpkin Patch Day Care Centre</v>
          </cell>
          <cell r="D126" t="str">
            <v>pumpkinpatchdaycare@bellnet.ca</v>
          </cell>
          <cell r="E126" t="str">
            <v>Sue Dorotea</v>
          </cell>
        </row>
        <row r="127">
          <cell r="C127" t="str">
            <v>Pumpkin Patch Infant Centre</v>
          </cell>
          <cell r="D127" t="str">
            <v>pumpkinpatchdaycare@bellnet.ca</v>
          </cell>
          <cell r="E127" t="str">
            <v>Tracy Gordon</v>
          </cell>
        </row>
        <row r="128">
          <cell r="C128" t="str">
            <v>St. Peter's Children's Day Care Centre of Hamilton</v>
          </cell>
          <cell r="D128" t="str">
            <v>stpetersdaycare@gmail.com</v>
          </cell>
          <cell r="E128" t="str">
            <v>Debbie Nunn</v>
          </cell>
        </row>
        <row r="129">
          <cell r="C129" t="str">
            <v>Today's Family</v>
          </cell>
          <cell r="D129" t="str">
            <v>cdixon@todaysfamily.ca</v>
          </cell>
          <cell r="E129" t="str">
            <v>Celina Dixon</v>
          </cell>
        </row>
        <row r="130">
          <cell r="C130" t="str">
            <v>Today's Family Children's Centre, Hamilton</v>
          </cell>
          <cell r="D130" t="str">
            <v>rcascella@todaysfamily.ca</v>
          </cell>
          <cell r="E130" t="str">
            <v>Rosanne Cascella</v>
          </cell>
        </row>
        <row r="131">
          <cell r="C131" t="str">
            <v>Bellmoore</v>
          </cell>
          <cell r="D131" t="str">
            <v>ashlie.duckett@gmail.com</v>
          </cell>
          <cell r="E131" t="str">
            <v>Ashlie Boicj</v>
          </cell>
        </row>
        <row r="132">
          <cell r="C132" t="str">
            <v>Ancaster Meadow Children's Centre</v>
          </cell>
          <cell r="D132" t="str">
            <v>carm@umbrellafamily.com</v>
          </cell>
          <cell r="E132" t="str">
            <v>Carm Thersidis</v>
          </cell>
        </row>
        <row r="133">
          <cell r="C133" t="str">
            <v>Program Manager</v>
          </cell>
          <cell r="D133" t="str">
            <v>cynthia@umbrellafamily.com</v>
          </cell>
          <cell r="E133" t="str">
            <v>Cynthia Bradshaw</v>
          </cell>
        </row>
        <row r="134">
          <cell r="C134" t="str">
            <v>James MacDonald Children's Centre</v>
          </cell>
          <cell r="D134" t="str">
            <v>jamesmacdonald@umbrellafamily.com</v>
          </cell>
          <cell r="E134" t="str">
            <v>Amanda Edworthy</v>
          </cell>
        </row>
        <row r="135">
          <cell r="C135" t="str">
            <v>Lawfield Children's Centre</v>
          </cell>
          <cell r="D135" t="str">
            <v>lisa@umbrellafamily.com</v>
          </cell>
          <cell r="E135" t="str">
            <v>Lisa Marchiolli</v>
          </cell>
        </row>
        <row r="136">
          <cell r="C136" t="str">
            <v>additional staff</v>
          </cell>
          <cell r="D136" t="str">
            <v>santaguida_laura@hotmail.com</v>
          </cell>
          <cell r="E136" t="str">
            <v>Laura Santaguida</v>
          </cell>
        </row>
        <row r="137">
          <cell r="C137" t="str">
            <v>Lawfield Children's Centre</v>
          </cell>
          <cell r="D137" t="str">
            <v>shawna@umbrellafamily.com</v>
          </cell>
          <cell r="E137" t="str">
            <v>Shawna Durham</v>
          </cell>
        </row>
        <row r="138">
          <cell r="C138" t="str">
            <v>Winona Children's Centre</v>
          </cell>
          <cell r="D138" t="str">
            <v>winonacc@gmail.com</v>
          </cell>
          <cell r="E138" t="str">
            <v>Susanna Pellegrino</v>
          </cell>
        </row>
        <row r="139">
          <cell r="C139" t="str">
            <v>Dundas Valley Montessori School</v>
          </cell>
          <cell r="D139" t="str">
            <v>admin@dvms.ca</v>
          </cell>
          <cell r="E139" t="str">
            <v>Tony Evans</v>
          </cell>
        </row>
        <row r="140">
          <cell r="C140" t="str">
            <v>Garside Day Care Centre</v>
          </cell>
          <cell r="D140" t="str">
            <v>lpeacock@cogeco.ca</v>
          </cell>
          <cell r="E140" t="str">
            <v>Lisa Peacock</v>
          </cell>
        </row>
        <row r="141">
          <cell r="C141" t="str">
            <v>Imagineer’s Early Learning Centre</v>
          </cell>
          <cell r="D141" t="str">
            <v>matthew.benning@sympatico.ca</v>
          </cell>
          <cell r="E141" t="str">
            <v>Malinda Lockhart</v>
          </cell>
        </row>
        <row r="142">
          <cell r="C142" t="str">
            <v>Mountain Nursery School</v>
          </cell>
          <cell r="D142" t="str">
            <v>mountnursery@hotmail.com</v>
          </cell>
          <cell r="E142" t="str">
            <v>Theresa Kwasniewski</v>
          </cell>
        </row>
        <row r="143">
          <cell r="C143" t="str">
            <v>Niwasa Early Learning and Care Centre</v>
          </cell>
          <cell r="D143" t="str">
            <v>ketmanee@niwasaheadstart.com</v>
          </cell>
          <cell r="E143" t="str">
            <v>Ketmanee Pradabsri</v>
          </cell>
        </row>
        <row r="144">
          <cell r="C144" t="str">
            <v>Cathy Wever</v>
          </cell>
          <cell r="D144" t="str">
            <v>cathy@umbrellafamily.com</v>
          </cell>
          <cell r="E144" t="str">
            <v>Jessica Bosher</v>
          </cell>
        </row>
        <row r="145">
          <cell r="C145" t="str">
            <v>Hamilton Downtown YMCA Child Care Centre</v>
          </cell>
          <cell r="D145" t="str">
            <v>downtown.childcare@ymca.ca</v>
          </cell>
          <cell r="E145" t="str">
            <v>Vanessa Dixon</v>
          </cell>
        </row>
        <row r="146">
          <cell r="C146" t="str">
            <v>YWCA Hamilton West Mountain Child Care Centre</v>
          </cell>
          <cell r="D146" t="str">
            <v>therrera@ywcahamilton.org</v>
          </cell>
          <cell r="E146" t="str">
            <v>Tasha Herrera</v>
          </cell>
        </row>
        <row r="147">
          <cell r="C147" t="str">
            <v>YWCA Child Care Centre - Hamilton Downtown</v>
          </cell>
          <cell r="E147" t="str">
            <v>Lisa Hodge</v>
          </cell>
        </row>
        <row r="148">
          <cell r="C148" t="str">
            <v>Ancaster Small Fry Co -op Pre-School</v>
          </cell>
        </row>
        <row r="149">
          <cell r="C149" t="str">
            <v>Birch Avenue Child Care Centre</v>
          </cell>
        </row>
        <row r="150">
          <cell r="C150" t="str">
            <v>Blossoms Child Care Centre Inc.</v>
          </cell>
        </row>
        <row r="151">
          <cell r="C151" t="str">
            <v>Childventures Early Learning Academy</v>
          </cell>
        </row>
        <row r="152">
          <cell r="C152" t="str">
            <v>Cudley Corner Child Care Centre Ltd-Hamilton</v>
          </cell>
        </row>
        <row r="153">
          <cell r="C153" t="str">
            <v>Wee Watch Private Home Day Care Galbraith</v>
          </cell>
        </row>
        <row r="154">
          <cell r="C154" t="str">
            <v>Heritage Green Mount Albion</v>
          </cell>
        </row>
        <row r="155">
          <cell r="C155" t="str">
            <v>Heritage Green School Age Program</v>
          </cell>
        </row>
        <row r="156">
          <cell r="C156" t="str">
            <v>Infant Jesus Day Care Waterdown</v>
          </cell>
        </row>
        <row r="157">
          <cell r="C157" t="str">
            <v>Infant Jesus Kindergarten &amp; Nursery</v>
          </cell>
        </row>
        <row r="158">
          <cell r="C158" t="str">
            <v>Jacks &amp; Jills Co-op Preschool of Ancaster</v>
          </cell>
        </row>
        <row r="159">
          <cell r="C159" t="str">
            <v>Jamesville Bennetto Community Care</v>
          </cell>
        </row>
        <row r="160">
          <cell r="C160" t="str">
            <v>Kids and Company Hamilton</v>
          </cell>
        </row>
        <row r="161">
          <cell r="C161" t="str">
            <v>Little Mountaineers Co-operative Preschool</v>
          </cell>
        </row>
        <row r="162">
          <cell r="C162" t="str">
            <v>Mother Goose Co-operative Preschool</v>
          </cell>
        </row>
        <row r="163">
          <cell r="C163" t="str">
            <v>Niwasa Head Start Preschool</v>
          </cell>
        </row>
        <row r="164">
          <cell r="C164" t="str">
            <v>Paradise Corners Children's Centre</v>
          </cell>
        </row>
        <row r="165">
          <cell r="C165" t="str">
            <v>St. Mark's Co-operative Pre-school</v>
          </cell>
        </row>
        <row r="166">
          <cell r="C166" t="str">
            <v>TEMPLE PLAYHOUSE ENRICHMENT SCHOOL INC.</v>
          </cell>
        </row>
        <row r="167">
          <cell r="C167" t="str">
            <v>St Paul's Before and After School Program</v>
          </cell>
        </row>
        <row r="168">
          <cell r="C168" t="str">
            <v>Today's Family</v>
          </cell>
        </row>
        <row r="169">
          <cell r="C169" t="str">
            <v>Today's Family - Collegiate Avenue</v>
          </cell>
        </row>
        <row r="170">
          <cell r="C170" t="str">
            <v>Today's Family - Dundas</v>
          </cell>
        </row>
        <row r="171">
          <cell r="C171" t="str">
            <v>Today's Family - Eastmount</v>
          </cell>
        </row>
        <row r="172">
          <cell r="C172" t="str">
            <v>Today's Family - Linden Park</v>
          </cell>
        </row>
        <row r="173">
          <cell r="C173" t="str">
            <v>Today's Family - Saltfleet</v>
          </cell>
        </row>
        <row r="174">
          <cell r="C174" t="str">
            <v>Today's Family Adventure Camp</v>
          </cell>
        </row>
        <row r="175">
          <cell r="C175" t="str">
            <v>Today's Family R.A. Ridell School Age Program</v>
          </cell>
        </row>
        <row r="176">
          <cell r="C176" t="str">
            <v>Today's Family-Huntington Park School - Age Program</v>
          </cell>
        </row>
        <row r="177">
          <cell r="C177" t="str">
            <v>Balaclava</v>
          </cell>
        </row>
        <row r="178">
          <cell r="C178" t="str">
            <v>Greensville Elementary School</v>
          </cell>
        </row>
        <row r="179">
          <cell r="C179" t="str">
            <v>Memorial Children's Centre</v>
          </cell>
        </row>
        <row r="180">
          <cell r="C180" t="str">
            <v>Michaelle Jean</v>
          </cell>
        </row>
        <row r="181">
          <cell r="C181" t="str">
            <v>Mount Hope</v>
          </cell>
        </row>
        <row r="182">
          <cell r="C182" t="str">
            <v>Mountain View (Stoney Creek)</v>
          </cell>
        </row>
        <row r="183">
          <cell r="C183" t="str">
            <v>Queensdale Children's Centre</v>
          </cell>
        </row>
        <row r="184">
          <cell r="C184" t="str">
            <v>Waterdown District Children's Centre</v>
          </cell>
        </row>
        <row r="185">
          <cell r="C185" t="str">
            <v>Waterdown District School Age - Guy Brown</v>
          </cell>
        </row>
        <row r="186">
          <cell r="C186" t="str">
            <v>Waterdown District School Age Program-Mary Hopkins</v>
          </cell>
        </row>
        <row r="187">
          <cell r="C187" t="str">
            <v>Wesley School Age Program-Beverly Central Site</v>
          </cell>
        </row>
        <row r="188">
          <cell r="C188" t="str">
            <v>Wesley School Age Program-Hess Street Site</v>
          </cell>
        </row>
        <row r="189">
          <cell r="C189" t="str">
            <v>Westdale Co-operative Preschool</v>
          </cell>
        </row>
        <row r="190">
          <cell r="C190" t="str">
            <v>YMCA Kindercare &amp; SACC - A.M. Cunningham</v>
          </cell>
        </row>
        <row r="191">
          <cell r="C191" t="str">
            <v>YMCA Kindercare &amp; SACC - Billy Green School</v>
          </cell>
        </row>
        <row r="192">
          <cell r="C192" t="str">
            <v>YMCA Kindercare &amp; SACC - Janet Lee School</v>
          </cell>
        </row>
        <row r="193">
          <cell r="C193" t="str">
            <v>YMCA Kindercare &amp; SACC - Richard Beasley</v>
          </cell>
        </row>
        <row r="194">
          <cell r="C194" t="str">
            <v>YMCA Kindercare &amp; School Age- Holbrook</v>
          </cell>
        </row>
        <row r="195">
          <cell r="C195" t="str">
            <v>YMCA Kindercare &amp;SACC - Norwood Park School</v>
          </cell>
        </row>
        <row r="196">
          <cell r="C196" t="str">
            <v>YMCA Queens Garden</v>
          </cell>
        </row>
        <row r="197">
          <cell r="C197" t="str">
            <v>YMCA SACC Southgate (Extended camp)</v>
          </cell>
        </row>
        <row r="198">
          <cell r="C198" t="str">
            <v>YMCA School Age Child Care - Allan A. Greenleaf</v>
          </cell>
        </row>
        <row r="199">
          <cell r="C199" t="str">
            <v>YMCA School Age Child Care - C.H. Bray School</v>
          </cell>
        </row>
        <row r="200">
          <cell r="C200" t="str">
            <v>YMCA School Age Child Care - Earl Kitchener School</v>
          </cell>
        </row>
        <row r="201">
          <cell r="C201" t="str">
            <v>YMCA School Age Child Care - Fessenden School</v>
          </cell>
        </row>
        <row r="202">
          <cell r="C202" t="str">
            <v>YMCA School Age Child Care - George R. Allan</v>
          </cell>
        </row>
        <row r="203">
          <cell r="C203" t="str">
            <v>YMCA School Age Child Care - Highview</v>
          </cell>
        </row>
        <row r="204">
          <cell r="C204" t="str">
            <v>YMCA School Age Child Care - Pauline Johnson</v>
          </cell>
        </row>
        <row r="205">
          <cell r="C205" t="str">
            <v>YMCA School Age Child Care - Ridgemount</v>
          </cell>
        </row>
        <row r="206">
          <cell r="C206" t="str">
            <v>YMCA School Age Child Care - Rousseau School</v>
          </cell>
        </row>
        <row r="207">
          <cell r="C207" t="str">
            <v>YMCA School Age Child Care - W.H. Ballard</v>
          </cell>
        </row>
        <row r="208">
          <cell r="C208" t="str">
            <v>YMCA School Age Child Care - Westwood</v>
          </cell>
        </row>
        <row r="209">
          <cell r="C209" t="str">
            <v>YMCA School Age Child Care - Yorkview School</v>
          </cell>
        </row>
        <row r="210">
          <cell r="C210" t="str">
            <v>YMCA School Age Child Care- Chedoke</v>
          </cell>
        </row>
        <row r="211">
          <cell r="C211" t="str">
            <v>YMCA School Age School Break Program / Camp</v>
          </cell>
        </row>
        <row r="212">
          <cell r="C212" t="str">
            <v>YWCA AM/PM Child Care</v>
          </cell>
        </row>
        <row r="213">
          <cell r="C213" t="str">
            <v>YWCA Hamilton - Green Acres School Age Progam</v>
          </cell>
        </row>
        <row r="214">
          <cell r="C214" t="str">
            <v>YWCA Hamilton - Ottawa St Child Care Centre</v>
          </cell>
        </row>
        <row r="215">
          <cell r="C215" t="str">
            <v>YWCA Hamilton - Ottawa Street Kinderclass</v>
          </cell>
        </row>
      </sheetData>
      <sheetData sheetId="7" refreshError="1"/>
      <sheetData sheetId="8">
        <row r="3">
          <cell r="D3" t="str">
            <v>Provider Name</v>
          </cell>
          <cell r="E3" t="str">
            <v>Accounts</v>
          </cell>
        </row>
        <row r="4">
          <cell r="D4" t="str">
            <v>Ancaster Little Gems Children's Centre</v>
          </cell>
          <cell r="E4" t="str">
            <v>littlegems@on.aibn.com</v>
          </cell>
        </row>
        <row r="5">
          <cell r="D5" t="str">
            <v>Ancaster Small Fry Co -op Pre-School</v>
          </cell>
          <cell r="E5" t="str">
            <v>maigua33@hotmail.com</v>
          </cell>
        </row>
        <row r="6">
          <cell r="D6" t="str">
            <v>Annunciation of Our Lord B&amp;A School Program</v>
          </cell>
          <cell r="E6" t="str">
            <v>470cc@hwcdsb.ca</v>
          </cell>
        </row>
        <row r="7">
          <cell r="D7" t="str">
            <v>Austin Academy For Early Learners</v>
          </cell>
          <cell r="E7" t="str">
            <v>austinacademy@bellnet.ca</v>
          </cell>
        </row>
        <row r="8">
          <cell r="D8" t="str">
            <v>Awesome Beginnings Co-op Nursery School Inc</v>
          </cell>
          <cell r="E8" t="str">
            <v>info@abcnurseryschool.ca</v>
          </cell>
        </row>
        <row r="9">
          <cell r="D9" t="str">
            <v>Benjamin Bunny Nursery School</v>
          </cell>
          <cell r="E9" t="str">
            <v>sscott@hpl.ca</v>
          </cell>
        </row>
        <row r="10">
          <cell r="D10" t="str">
            <v>Birch Avenue Child Care Centre</v>
          </cell>
          <cell r="E10" t="str">
            <v>elicia@birchavenue.ca</v>
          </cell>
        </row>
        <row r="11">
          <cell r="D11" t="str">
            <v>Blessed John Paul II Before &amp; After School Program</v>
          </cell>
          <cell r="E11" t="str">
            <v>288cc@hwcdsb.ca</v>
          </cell>
        </row>
        <row r="12">
          <cell r="D12" t="str">
            <v>Blessed Teresa of Calcutta School Age Program</v>
          </cell>
          <cell r="E12" t="str">
            <v>258cc@hwcdsb.ca</v>
          </cell>
        </row>
        <row r="13">
          <cell r="D13" t="str">
            <v>Blossoms Child Care Centre Inc.</v>
          </cell>
          <cell r="E13" t="str">
            <v>blossomsccc@shaw.ca</v>
          </cell>
        </row>
        <row r="14">
          <cell r="D14" t="str">
            <v>Cathedral Children's Centre</v>
          </cell>
          <cell r="E14" t="str">
            <v>010cc@hwcdsb.ca</v>
          </cell>
        </row>
        <row r="15">
          <cell r="D15" t="str">
            <v>Central Day Care Centre Inc.</v>
          </cell>
          <cell r="E15" t="str">
            <v>centraldaycare@bellnet.ca</v>
          </cell>
        </row>
        <row r="16">
          <cell r="D16" t="str">
            <v>Chestnut Tree Preschool Inc</v>
          </cell>
          <cell r="E16" t="str">
            <v>info@chestnuttreepreschool.com</v>
          </cell>
        </row>
        <row r="17">
          <cell r="D17" t="str">
            <v>Childventures Early Learning Academy</v>
          </cell>
          <cell r="E17" t="str">
            <v>kathryn.lowe@childventures.ca</v>
          </cell>
        </row>
        <row r="18">
          <cell r="D18" t="str">
            <v>Childventures Early Learning Academy</v>
          </cell>
          <cell r="E18" t="str">
            <v>matthew.brown@childventures.ca</v>
          </cell>
        </row>
        <row r="19">
          <cell r="D19" t="str">
            <v>Corpus Christi Before and After School Program</v>
          </cell>
          <cell r="E19" t="str">
            <v>190cc@hwcdsb.ca</v>
          </cell>
        </row>
        <row r="20">
          <cell r="D20" t="str">
            <v>Cudley Corner Child Care Centre Ltd-Hamilton</v>
          </cell>
          <cell r="E20" t="str">
            <v>cudleycornerrymal@gmail.com</v>
          </cell>
        </row>
        <row r="21">
          <cell r="D21" t="str">
            <v>Daycare on Delaware</v>
          </cell>
          <cell r="E21" t="str">
            <v>Daycaredelaware@cogeco.net</v>
          </cell>
        </row>
        <row r="22">
          <cell r="D22" t="str">
            <v>Dundas Valley Montessori School</v>
          </cell>
          <cell r="E22" t="str">
            <v>admin@dvms.ca</v>
          </cell>
        </row>
        <row r="23">
          <cell r="D23" t="str">
            <v>Early Scholars Preschool</v>
          </cell>
          <cell r="E23" t="str">
            <v>tammyleach@earlyscholarspreschool.com</v>
          </cell>
        </row>
        <row r="24">
          <cell r="D24" t="str">
            <v>Fan-Tastic Scholars Child Learning Centre</v>
          </cell>
          <cell r="E24" t="str">
            <v>info@fantasticscholars.ca</v>
          </cell>
        </row>
        <row r="25">
          <cell r="D25" t="str">
            <v>Farmer's Dell Co-operative Preschool</v>
          </cell>
          <cell r="E25" t="str">
            <v>barbara.labatte@hotmail.com</v>
          </cell>
        </row>
        <row r="26">
          <cell r="D26" t="str">
            <v>First Class Children's Centre</v>
          </cell>
          <cell r="E26" t="str">
            <v>jbeume@cogeco.net</v>
          </cell>
        </row>
        <row r="27">
          <cell r="D27" t="str">
            <v>First Class Children's Centre</v>
          </cell>
          <cell r="E27" t="str">
            <v>gbarone@cogeco.net</v>
          </cell>
        </row>
        <row r="28">
          <cell r="D28" t="str">
            <v>Garside Day Care Centre</v>
          </cell>
          <cell r="E28" t="str">
            <v>garsidedaycare@cogeco.net</v>
          </cell>
        </row>
        <row r="29">
          <cell r="D29" t="str">
            <v>Guardian Angels Before and After School Program</v>
          </cell>
          <cell r="E29" t="str">
            <v>200cc@hwcdsb.ca</v>
          </cell>
        </row>
        <row r="30">
          <cell r="D30" t="str">
            <v>Hamilton Early Learning Centre</v>
          </cell>
          <cell r="E30" t="str">
            <v>helc@cogeco.net</v>
          </cell>
        </row>
        <row r="31">
          <cell r="D31" t="str">
            <v>Hamilton East Kiwanis - Queen Mary Site</v>
          </cell>
          <cell r="E31" t="str">
            <v>megan@kboysandgirlsclub.com</v>
          </cell>
        </row>
        <row r="32">
          <cell r="D32" t="str">
            <v>Hamilton East Kiwanis - Queen Mary Site</v>
          </cell>
          <cell r="E32" t="str">
            <v>janice.m@kboysandgirlsclub.com</v>
          </cell>
        </row>
        <row r="33">
          <cell r="D33" t="str">
            <v>Heritage Green Child Care</v>
          </cell>
          <cell r="E33" t="str">
            <v>hgcc@hgchildcare.com</v>
          </cell>
        </row>
        <row r="34">
          <cell r="D34" t="str">
            <v>Holy Name of Jesus Early Learning and Care Centre</v>
          </cell>
          <cell r="E34" t="str">
            <v>220cc@hwcdsb.ca</v>
          </cell>
        </row>
        <row r="35">
          <cell r="D35" t="str">
            <v>Holy Name of Mary Before and After School Program</v>
          </cell>
          <cell r="E35" t="str">
            <v>225cc@hwcdsb.ca</v>
          </cell>
        </row>
        <row r="36">
          <cell r="D36" t="str">
            <v>Imagineer’s Early Learning Centre</v>
          </cell>
          <cell r="E36" t="str">
            <v>matthew.benning@sympatico.ca</v>
          </cell>
        </row>
        <row r="37">
          <cell r="D37" t="str">
            <v>Immaculate Conception Before and After School Program</v>
          </cell>
          <cell r="E37" t="str">
            <v>245cc@hwcdsb.ca</v>
          </cell>
        </row>
        <row r="38">
          <cell r="D38" t="str">
            <v>Immaculate Heart of Mary Early Learning &amp; Child Care Centre</v>
          </cell>
          <cell r="E38" t="str">
            <v>250cc@hwcdsb.ca</v>
          </cell>
        </row>
        <row r="39">
          <cell r="D39" t="str">
            <v>Infant Jesus Kindergarten &amp; Nursery</v>
          </cell>
          <cell r="E39" t="str">
            <v>smkinfantjesus@gmail.com</v>
          </cell>
        </row>
        <row r="40">
          <cell r="D40" t="str">
            <v>Jacks &amp; Jills Co-op Preschool of Ancaster</v>
          </cell>
          <cell r="E40" t="str">
            <v>Haylie_karik@hotmail.com</v>
          </cell>
        </row>
        <row r="41">
          <cell r="D41" t="str">
            <v>Jacks &amp; Jills Co-op Preschool of Ancaster</v>
          </cell>
          <cell r="E41" t="str">
            <v>jguild1@cogeco.ca</v>
          </cell>
        </row>
        <row r="42">
          <cell r="D42" t="str">
            <v>Jacks &amp; Jills Co-op Preschool of Ancaster</v>
          </cell>
          <cell r="E42" t="str">
            <v>lmfriesen@rogers.com</v>
          </cell>
        </row>
        <row r="43">
          <cell r="D43" t="str">
            <v>Jamesville Children's Centre</v>
          </cell>
          <cell r="E43" t="str">
            <v>jamesvillechildcentre@bellnet.ca</v>
          </cell>
        </row>
        <row r="44">
          <cell r="D44" t="str">
            <v>Kids and Company Hamilton</v>
          </cell>
          <cell r="E44" t="str">
            <v>hamilton@kidsandcompany.com</v>
          </cell>
        </row>
        <row r="45">
          <cell r="D45" t="str">
            <v>Kinderseeds</v>
          </cell>
          <cell r="E45" t="str">
            <v>kinderseeds@hotmail.com</v>
          </cell>
        </row>
        <row r="46">
          <cell r="D46" t="str">
            <v>Kindertown Child Care Centre</v>
          </cell>
          <cell r="E46" t="str">
            <v>kindertownchildcare@gmail.com</v>
          </cell>
        </row>
        <row r="47">
          <cell r="D47" t="str">
            <v>La Garderie Le Petit Navire De Hamilton Inc</v>
          </cell>
          <cell r="E47" t="str">
            <v>lepetitnavire@hotmail.com</v>
          </cell>
        </row>
        <row r="48">
          <cell r="D48" t="str">
            <v>LeBallon Rouge De Hamilton</v>
          </cell>
          <cell r="E48" t="str">
            <v>leballonrouge@csdccs.edu.on.ca</v>
          </cell>
        </row>
        <row r="49">
          <cell r="D49" t="str">
            <v>Little Angels' Infant and Toddler Centre</v>
          </cell>
          <cell r="E49" t="str">
            <v>teedw@cogeco.net</v>
          </cell>
        </row>
        <row r="50">
          <cell r="D50" t="str">
            <v>Little Angels' Infant and Toddler Centre</v>
          </cell>
          <cell r="E50" t="str">
            <v>millgrovechildrenscentre@hotmail.com</v>
          </cell>
        </row>
        <row r="51">
          <cell r="D51" t="str">
            <v>Little Learning House Child Care Centre</v>
          </cell>
          <cell r="E51" t="str">
            <v>christine.m@littlelearninghouse.com</v>
          </cell>
        </row>
        <row r="52">
          <cell r="D52" t="str">
            <v>Little Learning House Child Care Centre</v>
          </cell>
          <cell r="E52" t="str">
            <v>alissa.t@littlelearninghouse.com</v>
          </cell>
        </row>
        <row r="53">
          <cell r="D53" t="str">
            <v>Little Mountaineers</v>
          </cell>
          <cell r="E53" t="str">
            <v>haazbruno@sympatico.ca</v>
          </cell>
        </row>
        <row r="54">
          <cell r="D54" t="str">
            <v>Little Peoples Day Care</v>
          </cell>
          <cell r="E54" t="str">
            <v>lpdc@shaw.ca</v>
          </cell>
        </row>
        <row r="55">
          <cell r="D55" t="str">
            <v>Lucky Day Nursery Inc</v>
          </cell>
          <cell r="E55" t="str">
            <v>shirley_mccoy@hotmail.com</v>
          </cell>
        </row>
        <row r="56">
          <cell r="D56" t="str">
            <v>McMaster Children's Centre Inc</v>
          </cell>
          <cell r="E56" t="str">
            <v>topolin@mcmaster.ca</v>
          </cell>
        </row>
        <row r="57">
          <cell r="D57" t="str">
            <v>McMaster Students Union Day Care</v>
          </cell>
          <cell r="E57" t="str">
            <v>dthomson@msu.mcmaster.ca</v>
          </cell>
        </row>
        <row r="58">
          <cell r="D58" t="str">
            <v>Mother Goose Coop Preschool Inc</v>
          </cell>
          <cell r="E58" t="str">
            <v>jwalker32@cogeco.ca</v>
          </cell>
        </row>
        <row r="59">
          <cell r="D59" t="str">
            <v>Mountain Nursery School</v>
          </cell>
          <cell r="E59" t="str">
            <v>mountnursery@hotmail.com</v>
          </cell>
        </row>
        <row r="60">
          <cell r="D60" t="str">
            <v>Niwasa Early Learning and Care Centre</v>
          </cell>
          <cell r="E60" t="str">
            <v>nicole@niwasaheadstart.com</v>
          </cell>
        </row>
        <row r="61">
          <cell r="D61" t="str">
            <v>Niwasa Early Learning and Care Centre</v>
          </cell>
          <cell r="E61" t="str">
            <v>ketmanee@niwasaheadstart.com</v>
          </cell>
        </row>
        <row r="62">
          <cell r="D62" t="str">
            <v>Noah's Ark Children's Centre</v>
          </cell>
          <cell r="E62" t="str">
            <v>info@noahskids.ca</v>
          </cell>
        </row>
        <row r="63">
          <cell r="D63" t="str">
            <v>Our Lady of Lourdes Before &amp; After School Program</v>
          </cell>
          <cell r="E63" t="str">
            <v>280cc@hwcdsb.ca</v>
          </cell>
        </row>
        <row r="64">
          <cell r="D64" t="str">
            <v>Our Lady of Mount Carmel</v>
          </cell>
          <cell r="E64" t="str">
            <v>283cc@hwcdsb.ca</v>
          </cell>
        </row>
        <row r="65">
          <cell r="D65" t="str">
            <v>Our Lady of Peace Before and After School Program</v>
          </cell>
          <cell r="E65" t="str">
            <v>285cc@hwcdsb.ca</v>
          </cell>
        </row>
        <row r="66">
          <cell r="D66" t="str">
            <v>Our Lady of the Assumption Before and After School Program</v>
          </cell>
          <cell r="E66" t="str">
            <v>270cc@hwcdsb.ca</v>
          </cell>
        </row>
        <row r="67">
          <cell r="D67" t="str">
            <v>Paradise Corner Children's Centre</v>
          </cell>
          <cell r="E67" t="str">
            <v>pcwl@sourcecable.net</v>
          </cell>
        </row>
        <row r="68">
          <cell r="D68" t="str">
            <v>Paradise Corner Children's Centre</v>
          </cell>
          <cell r="E68" t="str">
            <v>upc@sourcecable.net</v>
          </cell>
        </row>
        <row r="69">
          <cell r="D69" t="str">
            <v>Paramount Family Centre</v>
          </cell>
          <cell r="E69" t="str">
            <v>cathy@paramountfamily.ca</v>
          </cell>
        </row>
        <row r="70">
          <cell r="D70" t="str">
            <v>Peekaboo Child Care</v>
          </cell>
          <cell r="E70" t="str">
            <v>tgangaram@rogers.com</v>
          </cell>
        </row>
        <row r="71">
          <cell r="D71" t="str">
            <v>Peekaboo Child Care</v>
          </cell>
          <cell r="E71" t="str">
            <v>waterdownhamiltonst@peekabookid.com</v>
          </cell>
        </row>
        <row r="72">
          <cell r="D72" t="str">
            <v>Peekaboo Child Care</v>
          </cell>
          <cell r="E72" t="str">
            <v>cari@peekabookid.com</v>
          </cell>
        </row>
        <row r="73">
          <cell r="D73" t="str">
            <v>Peter Pan Co-op Preschool of Hamilton</v>
          </cell>
          <cell r="E73" t="str">
            <v>smileysmiley@sourcecable.net</v>
          </cell>
        </row>
        <row r="74">
          <cell r="D74" t="str">
            <v>Pied Piper Co-op Preschool of Hamilton Inc</v>
          </cell>
          <cell r="E74" t="str">
            <v>hilaryw_ecec@yahoo.ca</v>
          </cell>
        </row>
        <row r="75">
          <cell r="D75" t="str">
            <v>Pumpkin Patch Day Care Centre</v>
          </cell>
          <cell r="E75" t="str">
            <v>pumpkinpatchdaycare@bellnet.ca</v>
          </cell>
        </row>
        <row r="76">
          <cell r="D76" t="str">
            <v>Red Hill Family Centre</v>
          </cell>
          <cell r="E76" t="str">
            <v>Jo-Anne.Case@hamilton.ca</v>
          </cell>
        </row>
        <row r="77">
          <cell r="D77" t="str">
            <v>Red Hill Family Centre</v>
          </cell>
          <cell r="E77" t="str">
            <v>Kathie.VanVeen@hamilton.ca</v>
          </cell>
        </row>
        <row r="78">
          <cell r="D78" t="str">
            <v>Regina Mundi Before &amp; After School Program</v>
          </cell>
          <cell r="E78" t="str">
            <v>290cc@hwcdsb.ca</v>
          </cell>
        </row>
        <row r="79">
          <cell r="D79" t="str">
            <v>St. Ann - Ancaster Before &amp; After</v>
          </cell>
          <cell r="E79" t="str">
            <v>310cc@hwcdsb.ca</v>
          </cell>
        </row>
        <row r="80">
          <cell r="D80" t="str">
            <v>St. Ann Early Learning and Care Centre</v>
          </cell>
          <cell r="E80" t="str">
            <v>320cc@hwcdsb.ca</v>
          </cell>
        </row>
        <row r="81">
          <cell r="D81" t="str">
            <v>St. Bernadette's Children's Centre of Dundas</v>
          </cell>
          <cell r="E81" t="str">
            <v>350cc@hwcdsb.ca</v>
          </cell>
        </row>
        <row r="82">
          <cell r="D82" t="str">
            <v>St. Brigid Early Learning and Care Centre</v>
          </cell>
          <cell r="E82" t="str">
            <v>370cc@hwcdsb.ca</v>
          </cell>
        </row>
        <row r="83">
          <cell r="D83" t="str">
            <v>St. Clare of Assisi Before &amp; After School Program</v>
          </cell>
          <cell r="E83" t="str">
            <v>395cc@hwcdsb.ca</v>
          </cell>
        </row>
        <row r="84">
          <cell r="D84" t="str">
            <v>St. David Early Learning and Care Centre</v>
          </cell>
          <cell r="E84" t="str">
            <v>420cc@hwcdsb.ca</v>
          </cell>
        </row>
        <row r="85">
          <cell r="D85" t="str">
            <v>St. Eugene Before and After School Program</v>
          </cell>
          <cell r="E85" t="str">
            <v>440cc@hwcdsb.ca</v>
          </cell>
        </row>
        <row r="86">
          <cell r="D86" t="str">
            <v>St. Francis Early Learning and Care Centre</v>
          </cell>
          <cell r="E86" t="str">
            <v>450cc@hwcdsb.ca</v>
          </cell>
        </row>
        <row r="87">
          <cell r="D87" t="str">
            <v>St. Helen Early Learning and Care Centre</v>
          </cell>
          <cell r="E87" t="str">
            <v>460cc@hwcdsb.ca</v>
          </cell>
        </row>
        <row r="88">
          <cell r="D88" t="str">
            <v>St. James Co-op  Nursery School of Dundas</v>
          </cell>
          <cell r="E88" t="str">
            <v>honestly_mom@hotmail.com</v>
          </cell>
        </row>
        <row r="89">
          <cell r="D89" t="str">
            <v>St. Joachim Children's Centre of Ancaster Inc</v>
          </cell>
          <cell r="E89" t="str">
            <v>473cc@hwcdsb.ca</v>
          </cell>
        </row>
        <row r="90">
          <cell r="D90" t="str">
            <v>St. Joseph Before and After School Program</v>
          </cell>
          <cell r="E90" t="str">
            <v>490cc@hwcdsb.ca</v>
          </cell>
        </row>
        <row r="91">
          <cell r="D91" t="str">
            <v>St. Margaret  Mary  Before and After School Program</v>
          </cell>
          <cell r="E91" t="str">
            <v>510cc@hwcdsb.ca</v>
          </cell>
        </row>
        <row r="92">
          <cell r="D92" t="str">
            <v>St. Marguerite d'Youville Children's Centre</v>
          </cell>
          <cell r="E92" t="str">
            <v>515cc@hwcdsb.ca</v>
          </cell>
        </row>
        <row r="93">
          <cell r="D93" t="str">
            <v>St. Mark Before and After School Program</v>
          </cell>
          <cell r="E93" t="str">
            <v>517cc@hwcdsb.ca</v>
          </cell>
        </row>
        <row r="94">
          <cell r="D94" t="str">
            <v>St. Mark's Co-op Preschool Inc</v>
          </cell>
          <cell r="E94" t="str">
            <v>sueandersen03@hotmail.com</v>
          </cell>
        </row>
        <row r="95">
          <cell r="D95" t="str">
            <v>St. Martin's Manor Early Learning Centre</v>
          </cell>
          <cell r="E95" t="str">
            <v>sbrown@cfshw.com</v>
          </cell>
        </row>
        <row r="96">
          <cell r="D96" t="str">
            <v>St. Matthew Child And Family Centre</v>
          </cell>
          <cell r="E96" t="str">
            <v>535cc@hwcdsb.ca</v>
          </cell>
        </row>
        <row r="97">
          <cell r="D97" t="str">
            <v>St. Matthew's Children's Centre</v>
          </cell>
          <cell r="E97" t="str">
            <v>adauda@stmatthewshouse.ca</v>
          </cell>
        </row>
        <row r="98">
          <cell r="D98" t="str">
            <v>St. Michael Before and After School Program</v>
          </cell>
          <cell r="E98" t="str">
            <v>540cc@hwcdsb.ca</v>
          </cell>
        </row>
        <row r="99">
          <cell r="D99" t="str">
            <v>St. Paul Before and After School Program</v>
          </cell>
          <cell r="E99" t="str">
            <v>555cc@hwcdsb.ca</v>
          </cell>
        </row>
        <row r="100">
          <cell r="D100" t="str">
            <v>St. Peter and Paul Before and After School Program</v>
          </cell>
          <cell r="E100" t="str">
            <v>560cc@hwcdsb.ca</v>
          </cell>
        </row>
        <row r="101">
          <cell r="D101" t="str">
            <v>St. Peter's Children's Day Care Centre of Hamilton</v>
          </cell>
          <cell r="E101" t="str">
            <v>stpetersdaycare@gmail.com</v>
          </cell>
        </row>
        <row r="102">
          <cell r="D102" t="str">
            <v>St. Teresa of Avila Before and After School Program</v>
          </cell>
          <cell r="E102" t="str">
            <v>565cc@hwcdsb.ca</v>
          </cell>
        </row>
        <row r="103">
          <cell r="D103" t="str">
            <v>St. Therese of Lisieux Before and After School Program</v>
          </cell>
          <cell r="E103" t="str">
            <v>568cc@hwcdsb.ca</v>
          </cell>
        </row>
        <row r="104">
          <cell r="D104" t="str">
            <v>St. Thomas More Children's Centre</v>
          </cell>
          <cell r="E104" t="str">
            <v>060cc@hwcdsb.ca</v>
          </cell>
        </row>
        <row r="105">
          <cell r="D105" t="str">
            <v>St. Thomas Waterdown Before and After School Program</v>
          </cell>
          <cell r="E105" t="str">
            <v>570cc@hwcdsb.ca</v>
          </cell>
        </row>
        <row r="106">
          <cell r="D106" t="str">
            <v>St. Vincent de Paul Childrens Centre</v>
          </cell>
          <cell r="E106" t="str">
            <v>590cc@hwcdsb.ca</v>
          </cell>
        </row>
        <row r="107">
          <cell r="D107" t="str">
            <v>Stoney Creek Child Care Centre Inc.</v>
          </cell>
          <cell r="E107" t="str">
            <v>info@stoneycreekchildcare.com</v>
          </cell>
        </row>
        <row r="108">
          <cell r="D108" t="str">
            <v>Stoney Creek Co-op Preschool Inc</v>
          </cell>
          <cell r="E108" t="str">
            <v>sccop@stoneycreekcoop.ca</v>
          </cell>
        </row>
        <row r="109">
          <cell r="D109" t="str">
            <v>Sunshine &amp; Rainbows Christian Day Care Centre</v>
          </cell>
          <cell r="E109" t="str">
            <v>Kathy@sunshineandrainbow.com</v>
          </cell>
        </row>
        <row r="110">
          <cell r="D110" t="str">
            <v>Sunshine Daycare</v>
          </cell>
          <cell r="E110" t="str">
            <v>arlene@sunshinedaycare.ca</v>
          </cell>
        </row>
        <row r="111">
          <cell r="D111" t="str">
            <v>Tapawingo Day Care</v>
          </cell>
          <cell r="E111" t="str">
            <v>tapawingodaycare@rogers.com</v>
          </cell>
        </row>
        <row r="112">
          <cell r="D112" t="str">
            <v>Temple Playhouse</v>
          </cell>
          <cell r="E112" t="str">
            <v>templeplayhouse@cogeco.net</v>
          </cell>
        </row>
        <row r="113">
          <cell r="D113" t="str">
            <v>The Westdale Children's School</v>
          </cell>
          <cell r="E113" t="str">
            <v>info@westdalechildrensschool.org</v>
          </cell>
        </row>
        <row r="114">
          <cell r="D114" t="str">
            <v xml:space="preserve">Today's Family - Dundas </v>
          </cell>
          <cell r="E114" t="str">
            <v>lmcarthur@todaysfamily.ca</v>
          </cell>
        </row>
        <row r="115">
          <cell r="D115" t="str">
            <v xml:space="preserve">Today's Family - Dundas </v>
          </cell>
          <cell r="E115" t="str">
            <v>ddryden@todaysfamily.ca</v>
          </cell>
        </row>
        <row r="116">
          <cell r="D116" t="str">
            <v xml:space="preserve">Today's Family - Eastmount </v>
          </cell>
          <cell r="E116" t="str">
            <v>lrobertson@todaysfamily.ca</v>
          </cell>
        </row>
        <row r="117">
          <cell r="D117" t="str">
            <v>Today's Family - Linden Park</v>
          </cell>
          <cell r="E117" t="str">
            <v>kcole@todaysfamily.ca</v>
          </cell>
        </row>
        <row r="118">
          <cell r="D118" t="str">
            <v>Today's Family - Saltfleet</v>
          </cell>
          <cell r="E118" t="str">
            <v>ccs@todaysfamily.ca</v>
          </cell>
        </row>
        <row r="119">
          <cell r="D119" t="str">
            <v>Today's Family (Licensed Home Based)</v>
          </cell>
          <cell r="E119" t="str">
            <v>achan@todaysfamily.ca</v>
          </cell>
        </row>
        <row r="120">
          <cell r="D120" t="str">
            <v>Today's Family (Licensed Home Based)</v>
          </cell>
          <cell r="E120" t="str">
            <v>awitolla@todaysfamily.ca</v>
          </cell>
        </row>
        <row r="121">
          <cell r="D121" t="str">
            <v>Today's Family (Licensed Home Based)</v>
          </cell>
          <cell r="E121" t="str">
            <v>sciprietti@todaysfamily.ca</v>
          </cell>
        </row>
        <row r="122">
          <cell r="D122" t="str">
            <v>Today's Family (Licensed Home Based)</v>
          </cell>
          <cell r="E122" t="str">
            <v>mrobertson@todaysfamily.ca</v>
          </cell>
        </row>
        <row r="123">
          <cell r="D123" t="str">
            <v>Today's Family Children's Centre - Hamilton</v>
          </cell>
          <cell r="E123" t="str">
            <v>cdixon@todaysfamily.ca</v>
          </cell>
        </row>
        <row r="124">
          <cell r="D124" t="str">
            <v>Today's Family Children's Centre - Hamilton</v>
          </cell>
          <cell r="E124" t="str">
            <v>rcascella@todaysfamily.ca</v>
          </cell>
        </row>
        <row r="125">
          <cell r="D125" t="str">
            <v>Today's Family-Huntington Park School - Age Program</v>
          </cell>
          <cell r="E125" t="str">
            <v>hp@todaysfamily.ca</v>
          </cell>
        </row>
        <row r="126">
          <cell r="D126" t="str">
            <v>Umbrella Family - Ancaster Meadow</v>
          </cell>
          <cell r="E126" t="str">
            <v>carm@umbrellafamily.com</v>
          </cell>
        </row>
        <row r="127">
          <cell r="D127" t="str">
            <v>Umbrella Family - Balaclava</v>
          </cell>
          <cell r="E127" t="str">
            <v>cathy@umbrellafamily.com</v>
          </cell>
        </row>
        <row r="128">
          <cell r="D128" t="str">
            <v>Umbrella Family - Dundana Children's Centre</v>
          </cell>
          <cell r="E128" t="str">
            <v>connie@umbrellafamily.com</v>
          </cell>
        </row>
        <row r="129">
          <cell r="D129" t="str">
            <v>Umbrella Family - Dundas Central Children's Centre</v>
          </cell>
          <cell r="E129" t="str">
            <v>dundascentral@umbrellafamily.com</v>
          </cell>
        </row>
        <row r="130">
          <cell r="D130" t="str">
            <v xml:space="preserve">Umbrella Family - Elizabeth Bagshaw </v>
          </cell>
          <cell r="E130" t="str">
            <v>lynn@umbrellafamily.com</v>
          </cell>
        </row>
        <row r="131">
          <cell r="D131" t="str">
            <v>Umbrella Family - Gatestone</v>
          </cell>
          <cell r="E131" t="str">
            <v>cynthia@umbrellafamily.com</v>
          </cell>
        </row>
        <row r="132">
          <cell r="D132" t="str">
            <v xml:space="preserve">Umbrella Family - Glen Echo </v>
          </cell>
          <cell r="E132" t="str">
            <v>glenecho@umbrellafamily.com</v>
          </cell>
        </row>
        <row r="133">
          <cell r="D133" t="str">
            <v>Umbrella Family - Gordon Price</v>
          </cell>
          <cell r="E133" t="str">
            <v>suek@umbrellafamily.com</v>
          </cell>
        </row>
        <row r="134">
          <cell r="D134" t="str">
            <v>Umbrella Family - Greensville Elementary School</v>
          </cell>
          <cell r="E134" t="str">
            <v>greensville@umbrellafamily.com</v>
          </cell>
        </row>
        <row r="135">
          <cell r="D135" t="str">
            <v xml:space="preserve">Umbrella Family - Helen Detwiler </v>
          </cell>
          <cell r="E135" t="str">
            <v>detwiler@umbrellafamily.com</v>
          </cell>
        </row>
        <row r="136">
          <cell r="D136" t="str">
            <v>Umbrella Family - Hillcrest Children's Centre</v>
          </cell>
          <cell r="E136" t="str">
            <v>sheila@umbrellafamily.com</v>
          </cell>
        </row>
        <row r="137">
          <cell r="D137" t="str">
            <v>Umbrella Family - James MacDonald</v>
          </cell>
          <cell r="E137" t="str">
            <v>jamesmacdonald@umbrellafamily.com</v>
          </cell>
        </row>
        <row r="138">
          <cell r="D138" t="str">
            <v xml:space="preserve">Umbrella Family - Lawfield </v>
          </cell>
          <cell r="E138" t="str">
            <v>shawna@umbrellafamily.com</v>
          </cell>
        </row>
        <row r="139">
          <cell r="D139" t="str">
            <v>Umbrella Family - Lincoln Alexander</v>
          </cell>
          <cell r="E139" t="str">
            <v>lincoln@umbrellafamily.com</v>
          </cell>
        </row>
        <row r="140">
          <cell r="D140" t="str">
            <v>Umbrella Family - Mount Hope</v>
          </cell>
          <cell r="E140" t="str">
            <v>mounthope@umbrellafamily.com</v>
          </cell>
        </row>
        <row r="141">
          <cell r="D141" t="str">
            <v>Umbrella Family - Mountview</v>
          </cell>
          <cell r="E141" t="str">
            <v>mountview@umbrellafamily.com</v>
          </cell>
        </row>
        <row r="142">
          <cell r="D142" t="str">
            <v>Umbrella Family - Queensdale</v>
          </cell>
          <cell r="E142" t="str">
            <v>queensdale@umbrellafamily.com</v>
          </cell>
        </row>
        <row r="143">
          <cell r="D143" t="str">
            <v>Umbrella Family - Ray Lewis</v>
          </cell>
          <cell r="E143" t="str">
            <v>raylewis@umbrellafamily.com</v>
          </cell>
        </row>
        <row r="144">
          <cell r="D144" t="str">
            <v>Umbrella Family - Winona</v>
          </cell>
          <cell r="E144" t="str">
            <v>winona@umbrellafamily.com</v>
          </cell>
        </row>
        <row r="145">
          <cell r="D145" t="str">
            <v>Umbrella Family -Templemead</v>
          </cell>
          <cell r="E145" t="str">
            <v>brenda@umbrellafamily.com</v>
          </cell>
        </row>
        <row r="146">
          <cell r="D146" t="str">
            <v>Village Children's Centre of Waterdown</v>
          </cell>
          <cell r="E146" t="str">
            <v>yangyang.du@villagechildrencentre.com</v>
          </cell>
        </row>
        <row r="147">
          <cell r="D147" t="str">
            <v>Village Children's Centre of Waterdown</v>
          </cell>
          <cell r="E147" t="str">
            <v>tracey.dorr@villagechildrencentre.com</v>
          </cell>
        </row>
        <row r="148">
          <cell r="D148" t="str">
            <v xml:space="preserve">Village Gate Montessori </v>
          </cell>
          <cell r="E148" t="str">
            <v>vgmontessori@hotmail.com</v>
          </cell>
        </row>
        <row r="149">
          <cell r="D149" t="str">
            <v>Village Treehouse Childcare Inc.</v>
          </cell>
          <cell r="E149" t="str">
            <v>villagetreehouse@cogeco.net</v>
          </cell>
        </row>
        <row r="150">
          <cell r="D150" t="str">
            <v>Waterdown District Centre - Guy Brown</v>
          </cell>
          <cell r="E150" t="str">
            <v>shelleybradaric@hotmail.com</v>
          </cell>
        </row>
        <row r="151">
          <cell r="D151" t="str">
            <v>Way to Learn Daycare</v>
          </cell>
          <cell r="E151" t="str">
            <v>info@waytolearndaycare.ca</v>
          </cell>
        </row>
        <row r="152">
          <cell r="D152" t="str">
            <v>Wee Watch Hamilton</v>
          </cell>
          <cell r="E152" t="str">
            <v>weewatch@bell.net</v>
          </cell>
        </row>
        <row r="153">
          <cell r="D153" t="str">
            <v>Wesley Child Care Centre</v>
          </cell>
          <cell r="E153" t="str">
            <v>jeanne.jno-baptiste@wesley.ca</v>
          </cell>
        </row>
        <row r="154">
          <cell r="D154" t="str">
            <v>Westdale Co-op Preschool</v>
          </cell>
          <cell r="E154" t="str">
            <v>westdalecooppreschool@hotmail.com</v>
          </cell>
        </row>
        <row r="155">
          <cell r="D155" t="str">
            <v>Winona Children's Centre</v>
          </cell>
          <cell r="E155" t="str">
            <v>winonacc@gmail.com</v>
          </cell>
        </row>
        <row r="156">
          <cell r="D156" t="str">
            <v>YMCA - Brant Child Care Centre</v>
          </cell>
          <cell r="E156" t="str">
            <v>Carmel_Grant@ymca.ca</v>
          </cell>
        </row>
        <row r="157">
          <cell r="D157" t="str">
            <v>YMCA - Brant Child Care Centre</v>
          </cell>
          <cell r="E157" t="str">
            <v>rhonda_cain@ymca.ca</v>
          </cell>
        </row>
        <row r="158">
          <cell r="D158" t="str">
            <v>YMCA - Brant Child Care Centre</v>
          </cell>
          <cell r="E158" t="str">
            <v>angela_hayes@ymca.ca</v>
          </cell>
        </row>
        <row r="159">
          <cell r="D159" t="str">
            <v>YMCA - Brant Child Care Centre</v>
          </cell>
          <cell r="E159" t="str">
            <v>kimberly_clark@ymca.ca</v>
          </cell>
        </row>
        <row r="160">
          <cell r="D160" t="str">
            <v>YMCA - Queens Garden</v>
          </cell>
          <cell r="E160" t="str">
            <v>queens_childcare@ymca.ca</v>
          </cell>
        </row>
        <row r="161">
          <cell r="D161" t="str">
            <v>YMCA Downtown Childcare</v>
          </cell>
          <cell r="E161" t="str">
            <v>downtown_childcare@ymca.ca</v>
          </cell>
        </row>
        <row r="162">
          <cell r="D162" t="str">
            <v>YMCA Flamborough Childcare</v>
          </cell>
          <cell r="E162" t="str">
            <v>flamborough_childcare@ymca.ca</v>
          </cell>
        </row>
        <row r="163">
          <cell r="D163" t="str">
            <v xml:space="preserve">YMCA Les Chater Childcare </v>
          </cell>
          <cell r="E163" t="str">
            <v>leschater_childcare@ymca.ca</v>
          </cell>
        </row>
        <row r="164">
          <cell r="D164" t="str">
            <v xml:space="preserve">YMCA Mountain Childcare </v>
          </cell>
          <cell r="E164" t="str">
            <v>mountain_childcare@ymca.ca</v>
          </cell>
        </row>
        <row r="165">
          <cell r="D165" t="str">
            <v xml:space="preserve">YMCA Sir William Osler Childcare </v>
          </cell>
          <cell r="E165" t="str">
            <v>osler_childcare@ymca.ca</v>
          </cell>
        </row>
        <row r="166">
          <cell r="D166" t="str">
            <v>YMCA Stoney Creek Childcare</v>
          </cell>
          <cell r="E166" t="str">
            <v>stoneycreek_childcare@ymca.ca</v>
          </cell>
        </row>
        <row r="167">
          <cell r="D167" t="str">
            <v xml:space="preserve">YMCA Wellington Childcare </v>
          </cell>
          <cell r="E167" t="str">
            <v>wellington_childcare@ymca.ca</v>
          </cell>
        </row>
        <row r="168">
          <cell r="D168" t="str">
            <v>YWCA AM/PM Child Care</v>
          </cell>
          <cell r="E168" t="str">
            <v>lhodge@ywcahamilton.org</v>
          </cell>
        </row>
        <row r="169">
          <cell r="D169" t="str">
            <v>YWCA Hamilton - Ottawa Street Kinderclass</v>
          </cell>
          <cell r="E169" t="str">
            <v>lpilon@ywcahamilton.org</v>
          </cell>
        </row>
        <row r="170">
          <cell r="D170" t="str">
            <v>YWCA Hamilton - Ottawa Street Kinderclass</v>
          </cell>
          <cell r="E170" t="str">
            <v>sakther@ywcahamilton.org</v>
          </cell>
        </row>
        <row r="171">
          <cell r="D171" t="str">
            <v>YWCA Hamilton West Mountain Child Care Centre</v>
          </cell>
          <cell r="E171" t="str">
            <v>therrera@ywcahamilton.org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l Merge"/>
      <sheetName val="Budget"/>
      <sheetName val="Summary"/>
      <sheetName val="Sheet1"/>
      <sheetName val="Approval"/>
      <sheetName val="Mitigation"/>
      <sheetName val="MIT Input"/>
      <sheetName val="Sheet3"/>
      <sheetName val="HO FTE"/>
      <sheetName val="GOG HO"/>
      <sheetName val="GOG Sites"/>
      <sheetName val="SPCalc"/>
      <sheetName val="RAW"/>
      <sheetName val="FTE"/>
      <sheetName val="MIT"/>
      <sheetName val="Op review"/>
      <sheetName val="old"/>
      <sheetName val="TF"/>
      <sheetName val="YM"/>
      <sheetName val="St.Matts"/>
      <sheetName val="OCCMS"/>
      <sheetName val="2015 calc"/>
      <sheetName val="2015 fte"/>
      <sheetName val="2015"/>
      <sheetName val="Sheet2"/>
    </sheetNames>
    <sheetDataSet>
      <sheetData sheetId="0"/>
      <sheetData sheetId="1"/>
      <sheetData sheetId="2"/>
      <sheetData sheetId="3"/>
      <sheetData sheetId="4">
        <row r="4">
          <cell r="C4" t="str">
            <v>Vendor</v>
          </cell>
          <cell r="D4" t="str">
            <v>Type</v>
          </cell>
          <cell r="E4" t="str">
            <v>Method</v>
          </cell>
          <cell r="F4" t="str">
            <v>Freq</v>
          </cell>
          <cell r="G4" t="str">
            <v>2016 GOG Wages</v>
          </cell>
          <cell r="H4" t="str">
            <v>Mitigation Amount</v>
          </cell>
          <cell r="I4" t="str">
            <v>Total Wages</v>
          </cell>
          <cell r="J4" t="str">
            <v>2016 GOG SP</v>
          </cell>
          <cell r="K4" t="str">
            <v>Total 2016 GOG Funding</v>
          </cell>
        </row>
        <row r="5">
          <cell r="C5" t="str">
            <v>separate</v>
          </cell>
          <cell r="D5" t="str">
            <v>NP</v>
          </cell>
          <cell r="F5" t="str">
            <v>Yearly</v>
          </cell>
          <cell r="G5">
            <v>0</v>
          </cell>
          <cell r="H5">
            <v>5956</v>
          </cell>
          <cell r="I5">
            <v>5956</v>
          </cell>
          <cell r="J5">
            <v>0</v>
          </cell>
          <cell r="K5">
            <v>5956</v>
          </cell>
        </row>
        <row r="6">
          <cell r="C6" t="str">
            <v>NEW</v>
          </cell>
          <cell r="D6" t="str">
            <v>Comm</v>
          </cell>
          <cell r="G6">
            <v>98415</v>
          </cell>
          <cell r="H6">
            <v>0</v>
          </cell>
          <cell r="I6">
            <v>98415</v>
          </cell>
          <cell r="J6">
            <v>16934</v>
          </cell>
          <cell r="K6">
            <v>115349</v>
          </cell>
        </row>
        <row r="7">
          <cell r="C7" t="str">
            <v>NEW</v>
          </cell>
          <cell r="D7" t="str">
            <v>Comm</v>
          </cell>
          <cell r="G7">
            <v>136170</v>
          </cell>
          <cell r="H7">
            <v>0</v>
          </cell>
          <cell r="I7">
            <v>136170</v>
          </cell>
          <cell r="J7">
            <v>22332</v>
          </cell>
          <cell r="K7">
            <v>158502</v>
          </cell>
        </row>
        <row r="8">
          <cell r="C8" t="str">
            <v>NEW</v>
          </cell>
          <cell r="D8" t="str">
            <v>Comm</v>
          </cell>
          <cell r="G8">
            <v>141945</v>
          </cell>
          <cell r="H8">
            <v>0</v>
          </cell>
          <cell r="I8">
            <v>141945</v>
          </cell>
          <cell r="J8">
            <v>23159</v>
          </cell>
          <cell r="K8">
            <v>165104</v>
          </cell>
        </row>
        <row r="9">
          <cell r="C9" t="str">
            <v>Journal</v>
          </cell>
          <cell r="D9" t="str">
            <v>DO</v>
          </cell>
          <cell r="E9" t="str">
            <v>via OCCMS</v>
          </cell>
          <cell r="F9" t="str">
            <v>Monthly</v>
          </cell>
          <cell r="G9">
            <v>153180</v>
          </cell>
          <cell r="H9">
            <v>0</v>
          </cell>
          <cell r="I9">
            <v>153180</v>
          </cell>
          <cell r="J9">
            <v>24310</v>
          </cell>
          <cell r="K9">
            <v>177490</v>
          </cell>
        </row>
        <row r="10">
          <cell r="C10" t="str">
            <v>0000094637</v>
          </cell>
          <cell r="D10" t="str">
            <v>Comm</v>
          </cell>
          <cell r="E10" t="str">
            <v>via OCCMS</v>
          </cell>
          <cell r="F10" t="str">
            <v>Monthly</v>
          </cell>
          <cell r="G10">
            <v>208485</v>
          </cell>
          <cell r="H10">
            <v>0</v>
          </cell>
          <cell r="I10">
            <v>208485</v>
          </cell>
          <cell r="J10">
            <v>24310</v>
          </cell>
          <cell r="K10">
            <v>232795</v>
          </cell>
        </row>
        <row r="11">
          <cell r="C11" t="str">
            <v>0000093744</v>
          </cell>
          <cell r="D11" t="str">
            <v>NP</v>
          </cell>
          <cell r="E11" t="str">
            <v>via OCCMS</v>
          </cell>
          <cell r="F11" t="str">
            <v>Monthly</v>
          </cell>
          <cell r="G11">
            <v>77940</v>
          </cell>
          <cell r="H11">
            <v>10158</v>
          </cell>
          <cell r="I11">
            <v>88098</v>
          </cell>
          <cell r="J11">
            <v>14005</v>
          </cell>
          <cell r="K11">
            <v>102103</v>
          </cell>
        </row>
        <row r="12">
          <cell r="C12" t="str">
            <v>0000091949</v>
          </cell>
          <cell r="D12" t="str">
            <v>Comm</v>
          </cell>
          <cell r="E12" t="str">
            <v>via OCCMS</v>
          </cell>
          <cell r="F12" t="str">
            <v>Monthly</v>
          </cell>
          <cell r="G12">
            <v>265140</v>
          </cell>
          <cell r="H12">
            <v>0</v>
          </cell>
          <cell r="I12">
            <v>265140</v>
          </cell>
          <cell r="J12">
            <v>24310</v>
          </cell>
          <cell r="K12">
            <v>289450</v>
          </cell>
        </row>
        <row r="13">
          <cell r="C13" t="str">
            <v>0000091948</v>
          </cell>
          <cell r="D13" t="str">
            <v>Comm</v>
          </cell>
          <cell r="E13" t="str">
            <v>via OCCMS</v>
          </cell>
          <cell r="F13" t="str">
            <v>Monthly</v>
          </cell>
          <cell r="G13">
            <v>78030</v>
          </cell>
          <cell r="H13">
            <v>0</v>
          </cell>
          <cell r="I13">
            <v>78030</v>
          </cell>
          <cell r="J13">
            <v>14018</v>
          </cell>
          <cell r="K13">
            <v>92048</v>
          </cell>
        </row>
        <row r="14">
          <cell r="C14" t="str">
            <v>0000088166</v>
          </cell>
          <cell r="D14" t="str">
            <v>Comm</v>
          </cell>
          <cell r="E14" t="str">
            <v>via OCCMS</v>
          </cell>
          <cell r="F14" t="str">
            <v>Monthly</v>
          </cell>
          <cell r="G14">
            <v>12960</v>
          </cell>
          <cell r="H14">
            <v>660</v>
          </cell>
          <cell r="I14">
            <v>13620</v>
          </cell>
          <cell r="J14">
            <v>3089</v>
          </cell>
          <cell r="K14">
            <v>16709</v>
          </cell>
        </row>
        <row r="15">
          <cell r="C15" t="str">
            <v>0000083682</v>
          </cell>
          <cell r="D15" t="str">
            <v>Comm</v>
          </cell>
          <cell r="E15" t="str">
            <v>via OCCMS</v>
          </cell>
          <cell r="F15" t="str">
            <v>Monthly</v>
          </cell>
          <cell r="G15">
            <v>69840</v>
          </cell>
          <cell r="H15">
            <v>0</v>
          </cell>
          <cell r="I15">
            <v>69840</v>
          </cell>
          <cell r="J15">
            <v>12847</v>
          </cell>
          <cell r="K15">
            <v>82687</v>
          </cell>
        </row>
        <row r="16">
          <cell r="C16" t="str">
            <v>0000082536</v>
          </cell>
          <cell r="D16" t="str">
            <v>Comm</v>
          </cell>
          <cell r="E16" t="str">
            <v>via OCCMS</v>
          </cell>
          <cell r="F16" t="str">
            <v>Monthly</v>
          </cell>
          <cell r="G16">
            <v>78030</v>
          </cell>
          <cell r="H16">
            <v>0</v>
          </cell>
          <cell r="I16">
            <v>78030</v>
          </cell>
          <cell r="J16">
            <v>14018</v>
          </cell>
          <cell r="K16">
            <v>92048</v>
          </cell>
        </row>
        <row r="17">
          <cell r="C17" t="str">
            <v>0000081480</v>
          </cell>
          <cell r="D17" t="str">
            <v>Comm</v>
          </cell>
          <cell r="E17" t="str">
            <v>via OCCMS</v>
          </cell>
          <cell r="F17" t="str">
            <v>Monthly</v>
          </cell>
          <cell r="G17">
            <v>82380</v>
          </cell>
          <cell r="H17">
            <v>0</v>
          </cell>
          <cell r="I17">
            <v>82380</v>
          </cell>
          <cell r="J17">
            <v>14640</v>
          </cell>
          <cell r="K17">
            <v>97020</v>
          </cell>
        </row>
        <row r="18">
          <cell r="C18" t="str">
            <v>0000079448</v>
          </cell>
          <cell r="D18" t="str">
            <v>Comm</v>
          </cell>
          <cell r="E18" t="str">
            <v>via OCCMS</v>
          </cell>
          <cell r="F18" t="str">
            <v>Monthly</v>
          </cell>
          <cell r="G18">
            <v>76860</v>
          </cell>
          <cell r="H18">
            <v>0</v>
          </cell>
          <cell r="I18">
            <v>76860</v>
          </cell>
          <cell r="J18">
            <v>13851</v>
          </cell>
          <cell r="K18">
            <v>90711</v>
          </cell>
        </row>
        <row r="19">
          <cell r="C19" t="str">
            <v>0000078597</v>
          </cell>
          <cell r="D19" t="str">
            <v>Comm</v>
          </cell>
          <cell r="E19" t="str">
            <v>via OCCMS</v>
          </cell>
          <cell r="F19" t="str">
            <v>Monthly</v>
          </cell>
          <cell r="G19">
            <v>193590</v>
          </cell>
          <cell r="H19">
            <v>0</v>
          </cell>
          <cell r="I19">
            <v>193590</v>
          </cell>
          <cell r="J19">
            <v>24310</v>
          </cell>
          <cell r="K19">
            <v>217900</v>
          </cell>
        </row>
        <row r="20">
          <cell r="C20" t="str">
            <v>0000076745</v>
          </cell>
          <cell r="D20" t="str">
            <v>NP</v>
          </cell>
          <cell r="E20" t="str">
            <v>via OCCMS</v>
          </cell>
          <cell r="F20" t="str">
            <v>Monthly</v>
          </cell>
          <cell r="G20">
            <v>108337.5</v>
          </cell>
          <cell r="H20">
            <v>0</v>
          </cell>
          <cell r="I20">
            <v>108337.5</v>
          </cell>
          <cell r="J20">
            <v>18353</v>
          </cell>
          <cell r="K20">
            <v>126690.5</v>
          </cell>
        </row>
        <row r="21">
          <cell r="C21" t="str">
            <v>0000075862</v>
          </cell>
          <cell r="D21" t="str">
            <v>Comm</v>
          </cell>
          <cell r="E21" t="str">
            <v>via OCCMS</v>
          </cell>
          <cell r="F21" t="str">
            <v>Monthly</v>
          </cell>
          <cell r="G21">
            <v>230790</v>
          </cell>
          <cell r="H21">
            <v>0</v>
          </cell>
          <cell r="I21">
            <v>230790</v>
          </cell>
          <cell r="J21">
            <v>24310</v>
          </cell>
          <cell r="K21">
            <v>255100</v>
          </cell>
        </row>
        <row r="22">
          <cell r="C22" t="str">
            <v>0000074859</v>
          </cell>
          <cell r="D22" t="str">
            <v>Comm</v>
          </cell>
          <cell r="E22" t="str">
            <v>via OCCMS</v>
          </cell>
          <cell r="F22" t="str">
            <v>Monthly</v>
          </cell>
          <cell r="G22">
            <v>95040</v>
          </cell>
          <cell r="H22">
            <v>0</v>
          </cell>
          <cell r="I22">
            <v>95040</v>
          </cell>
          <cell r="J22">
            <v>16451</v>
          </cell>
          <cell r="K22">
            <v>111491</v>
          </cell>
        </row>
        <row r="23">
          <cell r="C23" t="str">
            <v>0000074858</v>
          </cell>
          <cell r="D23" t="str">
            <v>Comm</v>
          </cell>
          <cell r="E23" t="str">
            <v>via OCCMS</v>
          </cell>
          <cell r="F23" t="str">
            <v>Monthly</v>
          </cell>
          <cell r="G23">
            <v>21675</v>
          </cell>
          <cell r="H23">
            <v>0</v>
          </cell>
          <cell r="I23">
            <v>21675</v>
          </cell>
          <cell r="J23">
            <v>5167</v>
          </cell>
          <cell r="K23">
            <v>26842</v>
          </cell>
        </row>
        <row r="24">
          <cell r="C24" t="str">
            <v>0000069835</v>
          </cell>
          <cell r="D24" t="str">
            <v>NP</v>
          </cell>
          <cell r="E24" t="str">
            <v>via OCCMS</v>
          </cell>
          <cell r="F24" t="str">
            <v>Monthly</v>
          </cell>
          <cell r="G24">
            <v>118170</v>
          </cell>
          <cell r="H24">
            <v>0</v>
          </cell>
          <cell r="I24">
            <v>118170</v>
          </cell>
          <cell r="J24">
            <v>19758</v>
          </cell>
          <cell r="K24">
            <v>137928</v>
          </cell>
        </row>
        <row r="25">
          <cell r="C25" t="str">
            <v>0000069834</v>
          </cell>
          <cell r="D25" t="str">
            <v>Comm</v>
          </cell>
          <cell r="E25" t="str">
            <v>via OCCMS</v>
          </cell>
          <cell r="F25" t="str">
            <v>Monthly</v>
          </cell>
          <cell r="G25">
            <v>48780</v>
          </cell>
          <cell r="H25">
            <v>0</v>
          </cell>
          <cell r="I25">
            <v>48780</v>
          </cell>
          <cell r="J25">
            <v>9836</v>
          </cell>
          <cell r="K25">
            <v>58616</v>
          </cell>
        </row>
        <row r="26">
          <cell r="C26" t="str">
            <v>0000062723</v>
          </cell>
          <cell r="D26" t="str">
            <v>NP</v>
          </cell>
          <cell r="E26" t="str">
            <v>via OCCMS</v>
          </cell>
          <cell r="F26" t="str">
            <v>Monthly</v>
          </cell>
          <cell r="G26">
            <v>38880</v>
          </cell>
          <cell r="H26">
            <v>0</v>
          </cell>
          <cell r="I26">
            <v>38880</v>
          </cell>
          <cell r="J26">
            <v>8420</v>
          </cell>
          <cell r="K26">
            <v>47300</v>
          </cell>
        </row>
        <row r="27">
          <cell r="C27" t="str">
            <v>0000053769</v>
          </cell>
          <cell r="D27" t="str">
            <v>Comm</v>
          </cell>
          <cell r="E27" t="str">
            <v>via OCCMS</v>
          </cell>
          <cell r="F27" t="str">
            <v>Monthly</v>
          </cell>
          <cell r="G27">
            <v>212400</v>
          </cell>
          <cell r="H27">
            <v>0</v>
          </cell>
          <cell r="I27">
            <v>212400</v>
          </cell>
          <cell r="J27">
            <v>24310</v>
          </cell>
          <cell r="K27">
            <v>236710</v>
          </cell>
        </row>
        <row r="28">
          <cell r="C28" t="str">
            <v>0000053768</v>
          </cell>
          <cell r="D28" t="str">
            <v>Comm</v>
          </cell>
          <cell r="E28" t="str">
            <v>via OCCMS</v>
          </cell>
          <cell r="F28" t="str">
            <v>Monthly</v>
          </cell>
          <cell r="G28">
            <v>181890</v>
          </cell>
          <cell r="H28">
            <v>0</v>
          </cell>
          <cell r="I28">
            <v>181890</v>
          </cell>
          <cell r="J28">
            <v>24310</v>
          </cell>
          <cell r="K28">
            <v>206200</v>
          </cell>
        </row>
        <row r="29">
          <cell r="C29" t="str">
            <v>0000040311</v>
          </cell>
          <cell r="D29" t="str">
            <v>Comm</v>
          </cell>
          <cell r="E29" t="str">
            <v>via OCCMS</v>
          </cell>
          <cell r="F29" t="str">
            <v>Monthly</v>
          </cell>
          <cell r="G29">
            <v>148950</v>
          </cell>
          <cell r="H29">
            <v>8490</v>
          </cell>
          <cell r="I29">
            <v>157440</v>
          </cell>
          <cell r="J29">
            <v>24160</v>
          </cell>
          <cell r="K29">
            <v>181600</v>
          </cell>
        </row>
        <row r="30">
          <cell r="C30" t="str">
            <v>0000036066</v>
          </cell>
          <cell r="D30" t="str">
            <v>Comm</v>
          </cell>
          <cell r="E30" t="str">
            <v>Upload</v>
          </cell>
          <cell r="F30" t="str">
            <v>Quarterly</v>
          </cell>
          <cell r="G30">
            <v>129825</v>
          </cell>
          <cell r="H30">
            <v>0</v>
          </cell>
          <cell r="I30">
            <v>129825</v>
          </cell>
          <cell r="J30">
            <v>21426</v>
          </cell>
          <cell r="K30">
            <v>151251</v>
          </cell>
        </row>
        <row r="31">
          <cell r="C31" t="str">
            <v>0000033910</v>
          </cell>
          <cell r="D31" t="str">
            <v>NP</v>
          </cell>
          <cell r="E31" t="str">
            <v>Upload</v>
          </cell>
          <cell r="F31" t="str">
            <v>Quarterly</v>
          </cell>
          <cell r="G31">
            <v>10800</v>
          </cell>
          <cell r="H31">
            <v>0</v>
          </cell>
          <cell r="I31">
            <v>10800</v>
          </cell>
          <cell r="J31">
            <v>2574</v>
          </cell>
          <cell r="K31">
            <v>13374</v>
          </cell>
        </row>
        <row r="32">
          <cell r="C32" t="str">
            <v>0000032082</v>
          </cell>
          <cell r="D32" t="str">
            <v>NP</v>
          </cell>
          <cell r="E32" t="str">
            <v>via OCCMS</v>
          </cell>
          <cell r="F32" t="str">
            <v>Monthly</v>
          </cell>
          <cell r="G32">
            <v>84150</v>
          </cell>
          <cell r="H32">
            <v>0</v>
          </cell>
          <cell r="I32">
            <v>84150</v>
          </cell>
          <cell r="J32">
            <v>14893</v>
          </cell>
          <cell r="K32">
            <v>99043</v>
          </cell>
        </row>
        <row r="33">
          <cell r="C33" t="str">
            <v>0000027419</v>
          </cell>
          <cell r="D33" t="str">
            <v>NP</v>
          </cell>
          <cell r="E33" t="str">
            <v>Upload</v>
          </cell>
          <cell r="F33" t="str">
            <v>Quarterly</v>
          </cell>
          <cell r="G33">
            <v>10800</v>
          </cell>
          <cell r="H33">
            <v>266</v>
          </cell>
          <cell r="I33">
            <v>11066</v>
          </cell>
          <cell r="J33">
            <v>2574</v>
          </cell>
          <cell r="K33">
            <v>13640</v>
          </cell>
        </row>
        <row r="34">
          <cell r="C34" t="str">
            <v>0000026042</v>
          </cell>
          <cell r="D34" t="str">
            <v>Comm</v>
          </cell>
          <cell r="E34" t="str">
            <v>via OCCMS</v>
          </cell>
          <cell r="F34" t="str">
            <v>Monthly</v>
          </cell>
          <cell r="G34">
            <v>145710</v>
          </cell>
          <cell r="H34">
            <v>0</v>
          </cell>
          <cell r="I34">
            <v>145710</v>
          </cell>
          <cell r="J34">
            <v>23697</v>
          </cell>
          <cell r="K34">
            <v>169407</v>
          </cell>
        </row>
        <row r="35">
          <cell r="C35" t="str">
            <v>0000007346</v>
          </cell>
          <cell r="D35" t="str">
            <v>NP</v>
          </cell>
          <cell r="E35" t="str">
            <v>via OCCMS</v>
          </cell>
          <cell r="F35" t="str">
            <v>Monthly</v>
          </cell>
          <cell r="G35">
            <v>310027.5</v>
          </cell>
          <cell r="H35">
            <v>0</v>
          </cell>
          <cell r="I35">
            <v>310027.5</v>
          </cell>
          <cell r="J35">
            <v>24310</v>
          </cell>
          <cell r="K35">
            <v>334337.5</v>
          </cell>
        </row>
        <row r="36">
          <cell r="C36" t="str">
            <v>0000007093</v>
          </cell>
          <cell r="D36" t="str">
            <v>NP</v>
          </cell>
          <cell r="E36" t="str">
            <v>Upload</v>
          </cell>
          <cell r="F36" t="str">
            <v>Quarterly</v>
          </cell>
          <cell r="G36">
            <v>10800</v>
          </cell>
          <cell r="H36">
            <v>0</v>
          </cell>
          <cell r="I36">
            <v>10800</v>
          </cell>
          <cell r="J36">
            <v>2574</v>
          </cell>
          <cell r="K36">
            <v>13374</v>
          </cell>
        </row>
        <row r="37">
          <cell r="C37" t="str">
            <v>0000007091</v>
          </cell>
          <cell r="D37" t="str">
            <v>NP</v>
          </cell>
          <cell r="E37" t="str">
            <v>Upload</v>
          </cell>
          <cell r="F37" t="str">
            <v>Quarterly</v>
          </cell>
          <cell r="G37">
            <v>24401.4</v>
          </cell>
          <cell r="H37">
            <v>0</v>
          </cell>
          <cell r="I37">
            <v>24401.4</v>
          </cell>
          <cell r="J37">
            <v>5816</v>
          </cell>
          <cell r="K37">
            <v>30217.4</v>
          </cell>
        </row>
        <row r="38">
          <cell r="C38" t="str">
            <v>0000007069</v>
          </cell>
          <cell r="D38" t="str">
            <v>Comm</v>
          </cell>
          <cell r="E38" t="str">
            <v>via OCCMS</v>
          </cell>
          <cell r="F38" t="str">
            <v>Monthly</v>
          </cell>
          <cell r="G38">
            <v>103612.5</v>
          </cell>
          <cell r="H38">
            <v>0</v>
          </cell>
          <cell r="I38">
            <v>103612.5</v>
          </cell>
          <cell r="J38">
            <v>17676</v>
          </cell>
          <cell r="K38">
            <v>121288.5</v>
          </cell>
        </row>
        <row r="39">
          <cell r="C39" t="str">
            <v>0000006067</v>
          </cell>
          <cell r="D39" t="str">
            <v>NP</v>
          </cell>
          <cell r="E39" t="str">
            <v>via OCCMS</v>
          </cell>
          <cell r="F39" t="str">
            <v>Monthly</v>
          </cell>
          <cell r="G39">
            <v>118080</v>
          </cell>
          <cell r="H39">
            <v>0</v>
          </cell>
          <cell r="I39">
            <v>118080</v>
          </cell>
          <cell r="J39">
            <v>19745</v>
          </cell>
          <cell r="K39">
            <v>137825</v>
          </cell>
        </row>
        <row r="40">
          <cell r="C40" t="str">
            <v>0000006043</v>
          </cell>
          <cell r="D40" t="str">
            <v>Comm</v>
          </cell>
          <cell r="E40" t="str">
            <v>via OCCMS</v>
          </cell>
          <cell r="F40" t="str">
            <v>Monthly</v>
          </cell>
          <cell r="G40">
            <v>181350</v>
          </cell>
          <cell r="H40">
            <v>0</v>
          </cell>
          <cell r="I40">
            <v>181350</v>
          </cell>
          <cell r="J40">
            <v>24310</v>
          </cell>
          <cell r="K40">
            <v>205660</v>
          </cell>
        </row>
        <row r="41">
          <cell r="C41" t="str">
            <v>0000006038</v>
          </cell>
          <cell r="D41" t="str">
            <v>NP</v>
          </cell>
          <cell r="E41" t="str">
            <v>via OCCMS</v>
          </cell>
          <cell r="F41" t="str">
            <v>Monthly</v>
          </cell>
          <cell r="G41">
            <v>1015717.5</v>
          </cell>
          <cell r="H41">
            <v>0</v>
          </cell>
          <cell r="I41">
            <v>1015717.5</v>
          </cell>
          <cell r="J41">
            <v>78242</v>
          </cell>
          <cell r="K41">
            <v>1093959.5</v>
          </cell>
        </row>
        <row r="42">
          <cell r="C42" t="str">
            <v>0000005816</v>
          </cell>
          <cell r="D42" t="str">
            <v>Comm</v>
          </cell>
          <cell r="E42" t="str">
            <v>via OCCMS</v>
          </cell>
          <cell r="F42" t="str">
            <v>Monthly</v>
          </cell>
          <cell r="G42">
            <v>128340</v>
          </cell>
          <cell r="H42">
            <v>0</v>
          </cell>
          <cell r="I42">
            <v>128340</v>
          </cell>
          <cell r="J42">
            <v>21213</v>
          </cell>
          <cell r="K42">
            <v>149553</v>
          </cell>
        </row>
        <row r="43">
          <cell r="C43" t="str">
            <v>0000005772</v>
          </cell>
          <cell r="D43" t="str">
            <v>NP</v>
          </cell>
          <cell r="E43" t="str">
            <v>Upload</v>
          </cell>
          <cell r="F43" t="str">
            <v>Quarterly</v>
          </cell>
          <cell r="G43">
            <v>10800</v>
          </cell>
          <cell r="H43">
            <v>0</v>
          </cell>
          <cell r="I43">
            <v>10800</v>
          </cell>
          <cell r="J43">
            <v>2574</v>
          </cell>
          <cell r="K43">
            <v>13374</v>
          </cell>
        </row>
        <row r="44">
          <cell r="C44" t="str">
            <v>0000005764</v>
          </cell>
          <cell r="D44" t="str">
            <v>NP</v>
          </cell>
          <cell r="E44" t="str">
            <v>via OCCMS</v>
          </cell>
          <cell r="F44" t="str">
            <v>Monthly</v>
          </cell>
          <cell r="G44">
            <v>69525</v>
          </cell>
          <cell r="H44">
            <v>0</v>
          </cell>
          <cell r="I44">
            <v>69525</v>
          </cell>
          <cell r="J44">
            <v>12803</v>
          </cell>
          <cell r="K44">
            <v>82328</v>
          </cell>
        </row>
        <row r="45">
          <cell r="C45" t="str">
            <v>0000005730</v>
          </cell>
          <cell r="D45" t="str">
            <v>NP</v>
          </cell>
          <cell r="E45" t="str">
            <v>via OCCMS</v>
          </cell>
          <cell r="F45" t="str">
            <v>Monthly</v>
          </cell>
          <cell r="G45">
            <v>188887.5</v>
          </cell>
          <cell r="H45">
            <v>0</v>
          </cell>
          <cell r="I45">
            <v>188887.5</v>
          </cell>
          <cell r="J45">
            <v>24310</v>
          </cell>
          <cell r="K45">
            <v>213197.5</v>
          </cell>
        </row>
        <row r="46">
          <cell r="C46" t="str">
            <v>0000005514</v>
          </cell>
          <cell r="D46" t="str">
            <v>Comm</v>
          </cell>
          <cell r="E46" t="str">
            <v>via OCCMS</v>
          </cell>
          <cell r="F46" t="str">
            <v>Monthly</v>
          </cell>
          <cell r="G46">
            <v>111847.5</v>
          </cell>
          <cell r="H46">
            <v>0</v>
          </cell>
          <cell r="I46">
            <v>111847.5</v>
          </cell>
          <cell r="J46">
            <v>18855</v>
          </cell>
          <cell r="K46">
            <v>130702.5</v>
          </cell>
        </row>
        <row r="47">
          <cell r="C47" t="str">
            <v>0000005387</v>
          </cell>
          <cell r="D47" t="str">
            <v>NP</v>
          </cell>
          <cell r="E47" t="str">
            <v>via OCCMS</v>
          </cell>
          <cell r="F47" t="str">
            <v>Monthly</v>
          </cell>
          <cell r="G47">
            <v>91440</v>
          </cell>
          <cell r="H47">
            <v>19596</v>
          </cell>
          <cell r="I47">
            <v>111036</v>
          </cell>
          <cell r="J47">
            <v>15936</v>
          </cell>
          <cell r="K47">
            <v>126972</v>
          </cell>
        </row>
        <row r="48">
          <cell r="C48" t="str">
            <v>0000005338</v>
          </cell>
          <cell r="D48" t="str">
            <v>Comm</v>
          </cell>
          <cell r="E48" t="str">
            <v>via OCCMS</v>
          </cell>
          <cell r="F48" t="str">
            <v>Monthly</v>
          </cell>
          <cell r="G48">
            <v>90990</v>
          </cell>
          <cell r="H48">
            <v>0</v>
          </cell>
          <cell r="I48">
            <v>90990</v>
          </cell>
          <cell r="J48">
            <v>15872</v>
          </cell>
          <cell r="K48">
            <v>106862</v>
          </cell>
        </row>
        <row r="49">
          <cell r="C49" t="str">
            <v>0000005306</v>
          </cell>
          <cell r="D49" t="str">
            <v>NP</v>
          </cell>
          <cell r="E49" t="str">
            <v>Upload</v>
          </cell>
          <cell r="F49" t="str">
            <v>Quarterly</v>
          </cell>
          <cell r="G49">
            <v>10800</v>
          </cell>
          <cell r="H49">
            <v>0</v>
          </cell>
          <cell r="I49">
            <v>10800</v>
          </cell>
          <cell r="J49">
            <v>2574</v>
          </cell>
          <cell r="K49">
            <v>13374</v>
          </cell>
        </row>
        <row r="50">
          <cell r="C50" t="str">
            <v>0000005260</v>
          </cell>
          <cell r="D50" t="str">
            <v>NP</v>
          </cell>
          <cell r="E50" t="str">
            <v>Upload</v>
          </cell>
          <cell r="F50" t="str">
            <v>Quarterly</v>
          </cell>
          <cell r="G50">
            <v>10800</v>
          </cell>
          <cell r="H50">
            <v>0</v>
          </cell>
          <cell r="I50">
            <v>10800</v>
          </cell>
          <cell r="J50">
            <v>2574</v>
          </cell>
          <cell r="K50">
            <v>13374</v>
          </cell>
        </row>
        <row r="51">
          <cell r="C51" t="str">
            <v>0000005253</v>
          </cell>
          <cell r="D51" t="str">
            <v>NP</v>
          </cell>
          <cell r="E51" t="str">
            <v>Upload</v>
          </cell>
          <cell r="F51" t="str">
            <v>Quarterly</v>
          </cell>
          <cell r="G51">
            <v>19507.5</v>
          </cell>
          <cell r="H51">
            <v>0</v>
          </cell>
          <cell r="I51">
            <v>19507.5</v>
          </cell>
          <cell r="J51">
            <v>4649</v>
          </cell>
          <cell r="K51">
            <v>24156.5</v>
          </cell>
        </row>
        <row r="52">
          <cell r="C52" t="str">
            <v>0000005248</v>
          </cell>
          <cell r="D52" t="str">
            <v>NP</v>
          </cell>
          <cell r="E52" t="str">
            <v>via OCCMS</v>
          </cell>
          <cell r="F52" t="str">
            <v>Monthly</v>
          </cell>
          <cell r="G52">
            <v>92295</v>
          </cell>
          <cell r="H52">
            <v>14912</v>
          </cell>
          <cell r="I52">
            <v>107207</v>
          </cell>
          <cell r="J52">
            <v>16059</v>
          </cell>
          <cell r="K52">
            <v>123266</v>
          </cell>
        </row>
        <row r="53">
          <cell r="C53" t="str">
            <v>0000005244</v>
          </cell>
          <cell r="D53" t="str">
            <v>NP</v>
          </cell>
          <cell r="E53" t="str">
            <v>via OCCMS</v>
          </cell>
          <cell r="F53" t="str">
            <v>Monthly</v>
          </cell>
          <cell r="G53">
            <v>118530</v>
          </cell>
          <cell r="H53">
            <v>3070</v>
          </cell>
          <cell r="I53">
            <v>121600</v>
          </cell>
          <cell r="J53">
            <v>19810</v>
          </cell>
          <cell r="K53">
            <v>141410</v>
          </cell>
        </row>
        <row r="54">
          <cell r="C54" t="str">
            <v>0000005127</v>
          </cell>
          <cell r="D54" t="str">
            <v>NP</v>
          </cell>
          <cell r="E54" t="str">
            <v>via OCCMS</v>
          </cell>
          <cell r="F54" t="str">
            <v>Monthly</v>
          </cell>
          <cell r="G54">
            <v>1182825</v>
          </cell>
          <cell r="H54">
            <v>0</v>
          </cell>
          <cell r="I54">
            <v>1182825</v>
          </cell>
          <cell r="J54">
            <v>94173</v>
          </cell>
          <cell r="K54">
            <v>1276998</v>
          </cell>
        </row>
        <row r="55">
          <cell r="C55" t="str">
            <v>0000004620</v>
          </cell>
          <cell r="D55" t="str">
            <v>NP</v>
          </cell>
          <cell r="E55" t="str">
            <v>Upload</v>
          </cell>
          <cell r="F55" t="str">
            <v>Quarterly</v>
          </cell>
          <cell r="G55">
            <v>27112.5</v>
          </cell>
          <cell r="H55">
            <v>0</v>
          </cell>
          <cell r="I55">
            <v>27112.5</v>
          </cell>
          <cell r="J55">
            <v>6462</v>
          </cell>
          <cell r="K55">
            <v>33574.5</v>
          </cell>
        </row>
        <row r="56">
          <cell r="C56" t="str">
            <v>0000004505</v>
          </cell>
          <cell r="D56" t="str">
            <v>NP</v>
          </cell>
          <cell r="E56" t="str">
            <v>via OCCMS</v>
          </cell>
          <cell r="F56" t="str">
            <v>Monthly</v>
          </cell>
          <cell r="G56">
            <v>130522.5</v>
          </cell>
          <cell r="H56">
            <v>8059</v>
          </cell>
          <cell r="I56">
            <v>138581.5</v>
          </cell>
          <cell r="J56">
            <v>21524</v>
          </cell>
          <cell r="K56">
            <v>160105.5</v>
          </cell>
        </row>
        <row r="57">
          <cell r="C57" t="str">
            <v>0000004258</v>
          </cell>
          <cell r="D57" t="str">
            <v>NP</v>
          </cell>
          <cell r="E57" t="str">
            <v>via OCCMS</v>
          </cell>
          <cell r="F57" t="str">
            <v>Monthly</v>
          </cell>
          <cell r="G57">
            <v>89842.5</v>
          </cell>
          <cell r="H57">
            <v>5819</v>
          </cell>
          <cell r="I57">
            <v>95661.5</v>
          </cell>
          <cell r="J57">
            <v>15707</v>
          </cell>
          <cell r="K57">
            <v>111368.5</v>
          </cell>
        </row>
        <row r="58">
          <cell r="C58" t="str">
            <v>0000004137</v>
          </cell>
          <cell r="D58" t="str">
            <v>NP</v>
          </cell>
          <cell r="E58" t="str">
            <v>via OCCMS</v>
          </cell>
          <cell r="F58" t="str">
            <v>Monthly</v>
          </cell>
          <cell r="G58">
            <v>255555</v>
          </cell>
          <cell r="H58">
            <v>16360</v>
          </cell>
          <cell r="I58">
            <v>271915</v>
          </cell>
          <cell r="J58">
            <v>24310</v>
          </cell>
          <cell r="K58">
            <v>296225</v>
          </cell>
        </row>
        <row r="59">
          <cell r="C59" t="str">
            <v>0000004019</v>
          </cell>
          <cell r="D59" t="str">
            <v>Comm</v>
          </cell>
          <cell r="E59" t="str">
            <v>via OCCMS</v>
          </cell>
          <cell r="F59" t="str">
            <v>Monthly</v>
          </cell>
          <cell r="G59">
            <v>64980</v>
          </cell>
          <cell r="H59">
            <v>0</v>
          </cell>
          <cell r="I59">
            <v>64980</v>
          </cell>
          <cell r="J59">
            <v>12152</v>
          </cell>
          <cell r="K59">
            <v>77132</v>
          </cell>
        </row>
        <row r="60">
          <cell r="C60" t="str">
            <v>0000004010</v>
          </cell>
          <cell r="D60" t="str">
            <v>NP</v>
          </cell>
          <cell r="E60" t="str">
            <v>Upload</v>
          </cell>
          <cell r="F60" t="str">
            <v>Quarterly</v>
          </cell>
          <cell r="G60">
            <v>10800</v>
          </cell>
          <cell r="H60">
            <v>0</v>
          </cell>
          <cell r="I60">
            <v>10800</v>
          </cell>
          <cell r="J60">
            <v>2574</v>
          </cell>
          <cell r="K60">
            <v>13374</v>
          </cell>
        </row>
        <row r="61">
          <cell r="C61" t="str">
            <v>0000003856</v>
          </cell>
          <cell r="D61" t="str">
            <v>NP</v>
          </cell>
          <cell r="E61" t="str">
            <v>via OCCMS</v>
          </cell>
          <cell r="F61" t="str">
            <v>Monthly</v>
          </cell>
          <cell r="G61">
            <v>90990</v>
          </cell>
          <cell r="H61">
            <v>1482</v>
          </cell>
          <cell r="I61">
            <v>92472</v>
          </cell>
          <cell r="J61">
            <v>15872</v>
          </cell>
          <cell r="K61">
            <v>108344</v>
          </cell>
        </row>
        <row r="62">
          <cell r="C62" t="str">
            <v>0000003852</v>
          </cell>
          <cell r="D62" t="str">
            <v>NP</v>
          </cell>
          <cell r="E62" t="str">
            <v>via OCCMS</v>
          </cell>
          <cell r="F62" t="str">
            <v>Monthly</v>
          </cell>
          <cell r="G62">
            <v>143100</v>
          </cell>
          <cell r="H62">
            <v>2028</v>
          </cell>
          <cell r="I62">
            <v>145128</v>
          </cell>
          <cell r="J62">
            <v>23323</v>
          </cell>
          <cell r="K62">
            <v>168451</v>
          </cell>
        </row>
        <row r="63">
          <cell r="C63" t="str">
            <v>0000003609</v>
          </cell>
          <cell r="D63" t="str">
            <v>Comm</v>
          </cell>
          <cell r="E63" t="str">
            <v>via OCCMS</v>
          </cell>
          <cell r="F63" t="str">
            <v>Monthly</v>
          </cell>
          <cell r="G63">
            <v>96975</v>
          </cell>
          <cell r="H63">
            <v>0</v>
          </cell>
          <cell r="I63">
            <v>96975</v>
          </cell>
          <cell r="J63">
            <v>16728</v>
          </cell>
          <cell r="K63">
            <v>113703</v>
          </cell>
        </row>
        <row r="64">
          <cell r="C64" t="str">
            <v>0000003560</v>
          </cell>
          <cell r="D64" t="str">
            <v>NP</v>
          </cell>
          <cell r="E64" t="str">
            <v>via OCCMS</v>
          </cell>
          <cell r="F64" t="str">
            <v>Monthly</v>
          </cell>
          <cell r="G64">
            <v>330120</v>
          </cell>
          <cell r="H64">
            <v>0</v>
          </cell>
          <cell r="I64">
            <v>330120</v>
          </cell>
          <cell r="J64">
            <v>24310</v>
          </cell>
          <cell r="K64">
            <v>354430</v>
          </cell>
        </row>
        <row r="65">
          <cell r="C65" t="str">
            <v>0000003559</v>
          </cell>
          <cell r="D65" t="str">
            <v>NP</v>
          </cell>
          <cell r="E65" t="str">
            <v>Upload</v>
          </cell>
          <cell r="F65" t="str">
            <v>Quarterly</v>
          </cell>
          <cell r="G65">
            <v>23895</v>
          </cell>
          <cell r="H65">
            <v>0</v>
          </cell>
          <cell r="I65">
            <v>23895</v>
          </cell>
          <cell r="J65">
            <v>5696</v>
          </cell>
          <cell r="K65">
            <v>29591</v>
          </cell>
        </row>
        <row r="66">
          <cell r="C66" t="str">
            <v>0000003481</v>
          </cell>
          <cell r="D66" t="str">
            <v>NP</v>
          </cell>
          <cell r="E66" t="str">
            <v>via OCCMS</v>
          </cell>
          <cell r="F66" t="str">
            <v>Monthly</v>
          </cell>
          <cell r="G66">
            <v>121635</v>
          </cell>
          <cell r="H66">
            <v>0</v>
          </cell>
          <cell r="I66">
            <v>121635</v>
          </cell>
          <cell r="J66">
            <v>20255</v>
          </cell>
          <cell r="K66">
            <v>141890</v>
          </cell>
        </row>
        <row r="67">
          <cell r="C67" t="str">
            <v>0000003427</v>
          </cell>
          <cell r="D67" t="str">
            <v>NP</v>
          </cell>
          <cell r="E67" t="str">
            <v>via OCCMS</v>
          </cell>
          <cell r="F67" t="str">
            <v>Monthly</v>
          </cell>
          <cell r="G67">
            <v>84645</v>
          </cell>
          <cell r="H67">
            <v>0</v>
          </cell>
          <cell r="I67">
            <v>84645</v>
          </cell>
          <cell r="J67">
            <v>14965</v>
          </cell>
          <cell r="K67">
            <v>99610</v>
          </cell>
        </row>
        <row r="68">
          <cell r="C68" t="str">
            <v>0000003110</v>
          </cell>
          <cell r="D68" t="str">
            <v>NP</v>
          </cell>
          <cell r="E68" t="str">
            <v>via OCCMS</v>
          </cell>
          <cell r="F68" t="str">
            <v>Monthly</v>
          </cell>
          <cell r="G68">
            <v>157455</v>
          </cell>
          <cell r="H68">
            <v>524</v>
          </cell>
          <cell r="I68">
            <v>157979</v>
          </cell>
          <cell r="J68">
            <v>24310</v>
          </cell>
          <cell r="K68">
            <v>182289</v>
          </cell>
        </row>
        <row r="69">
          <cell r="C69" t="str">
            <v>0000002976</v>
          </cell>
          <cell r="D69" t="str">
            <v>NP</v>
          </cell>
          <cell r="E69" t="str">
            <v>via OCCMS</v>
          </cell>
          <cell r="F69" t="str">
            <v>Monthly</v>
          </cell>
          <cell r="G69">
            <v>194940</v>
          </cell>
          <cell r="H69">
            <v>0</v>
          </cell>
          <cell r="I69">
            <v>194940</v>
          </cell>
          <cell r="J69">
            <v>24310</v>
          </cell>
          <cell r="K69">
            <v>219250</v>
          </cell>
        </row>
        <row r="70">
          <cell r="C70" t="str">
            <v>0000002847</v>
          </cell>
          <cell r="D70" t="str">
            <v>NP</v>
          </cell>
          <cell r="E70" t="str">
            <v>via OCCMS</v>
          </cell>
          <cell r="F70" t="str">
            <v>Monthly</v>
          </cell>
          <cell r="G70">
            <v>119835</v>
          </cell>
          <cell r="H70">
            <v>0</v>
          </cell>
          <cell r="I70">
            <v>119835</v>
          </cell>
          <cell r="J70">
            <v>19997</v>
          </cell>
          <cell r="K70">
            <v>139832</v>
          </cell>
        </row>
        <row r="71">
          <cell r="C71" t="str">
            <v>0000002770</v>
          </cell>
          <cell r="D71" t="str">
            <v>NP</v>
          </cell>
          <cell r="E71" t="str">
            <v>via OCCMS</v>
          </cell>
          <cell r="F71" t="str">
            <v>Monthly</v>
          </cell>
          <cell r="G71">
            <v>1877580</v>
          </cell>
          <cell r="H71">
            <v>0</v>
          </cell>
          <cell r="I71">
            <v>1877580</v>
          </cell>
          <cell r="J71">
            <v>160406</v>
          </cell>
          <cell r="K71">
            <v>2037986</v>
          </cell>
        </row>
        <row r="72">
          <cell r="C72" t="str">
            <v>0000002703</v>
          </cell>
          <cell r="D72" t="str">
            <v>NP</v>
          </cell>
          <cell r="E72" t="str">
            <v>via OCCMS</v>
          </cell>
          <cell r="F72" t="str">
            <v>Monthly</v>
          </cell>
          <cell r="G72">
            <v>199740</v>
          </cell>
          <cell r="H72">
            <v>0</v>
          </cell>
          <cell r="I72">
            <v>199740</v>
          </cell>
          <cell r="J72">
            <v>24310</v>
          </cell>
          <cell r="K72">
            <v>224050</v>
          </cell>
        </row>
        <row r="73">
          <cell r="C73" t="str">
            <v>0000002699</v>
          </cell>
          <cell r="D73" t="str">
            <v>NP</v>
          </cell>
          <cell r="E73" t="str">
            <v>via OCCMS</v>
          </cell>
          <cell r="F73" t="str">
            <v>Monthly</v>
          </cell>
          <cell r="G73">
            <v>1044285</v>
          </cell>
          <cell r="H73">
            <v>5331</v>
          </cell>
          <cell r="I73">
            <v>1049616</v>
          </cell>
          <cell r="J73">
            <v>80965</v>
          </cell>
          <cell r="K73">
            <v>1130581</v>
          </cell>
        </row>
        <row r="74">
          <cell r="C74" t="str">
            <v>0000002564</v>
          </cell>
          <cell r="D74" t="str">
            <v>NP</v>
          </cell>
          <cell r="E74" t="str">
            <v>via OCCMS</v>
          </cell>
          <cell r="F74" t="str">
            <v>Monthly</v>
          </cell>
          <cell r="G74">
            <v>234900</v>
          </cell>
          <cell r="H74">
            <v>0</v>
          </cell>
          <cell r="I74">
            <v>234900</v>
          </cell>
          <cell r="J74">
            <v>24310</v>
          </cell>
          <cell r="K74">
            <v>259210</v>
          </cell>
        </row>
        <row r="75">
          <cell r="C75" t="str">
            <v>0000002470</v>
          </cell>
          <cell r="D75" t="str">
            <v>NP</v>
          </cell>
          <cell r="E75" t="str">
            <v>via OCCMS</v>
          </cell>
          <cell r="F75" t="str">
            <v>Monthly</v>
          </cell>
          <cell r="G75">
            <v>90990</v>
          </cell>
          <cell r="H75">
            <v>0</v>
          </cell>
          <cell r="I75">
            <v>90990</v>
          </cell>
          <cell r="J75">
            <v>15872</v>
          </cell>
          <cell r="K75">
            <v>106862</v>
          </cell>
        </row>
        <row r="76">
          <cell r="C76" t="str">
            <v>0000002462</v>
          </cell>
          <cell r="D76" t="str">
            <v>NP</v>
          </cell>
          <cell r="E76" t="str">
            <v>via OCCMS</v>
          </cell>
          <cell r="F76" t="str">
            <v>Monthly</v>
          </cell>
          <cell r="G76">
            <v>178200</v>
          </cell>
          <cell r="H76">
            <v>0</v>
          </cell>
          <cell r="I76">
            <v>178200</v>
          </cell>
          <cell r="J76">
            <v>24310</v>
          </cell>
          <cell r="K76">
            <v>202510</v>
          </cell>
        </row>
        <row r="77">
          <cell r="C77" t="str">
            <v>0000002345</v>
          </cell>
          <cell r="D77" t="str">
            <v>Comm</v>
          </cell>
          <cell r="E77" t="str">
            <v>via OCCMS</v>
          </cell>
          <cell r="F77" t="str">
            <v>Monthly</v>
          </cell>
          <cell r="G77">
            <v>433800</v>
          </cell>
          <cell r="H77">
            <v>0</v>
          </cell>
          <cell r="I77">
            <v>433800</v>
          </cell>
          <cell r="J77">
            <v>24310</v>
          </cell>
          <cell r="K77">
            <v>458110</v>
          </cell>
        </row>
        <row r="78">
          <cell r="C78" t="str">
            <v>0000002301</v>
          </cell>
          <cell r="D78" t="str">
            <v>NP</v>
          </cell>
          <cell r="E78" t="str">
            <v>Upload</v>
          </cell>
          <cell r="F78" t="str">
            <v>Quarterly</v>
          </cell>
          <cell r="G78">
            <v>10800</v>
          </cell>
          <cell r="H78">
            <v>0</v>
          </cell>
          <cell r="I78">
            <v>10800</v>
          </cell>
          <cell r="J78">
            <v>2574</v>
          </cell>
          <cell r="K78">
            <v>13374</v>
          </cell>
        </row>
        <row r="79">
          <cell r="C79" t="str">
            <v>0000001246</v>
          </cell>
          <cell r="D79" t="str">
            <v>Comm</v>
          </cell>
          <cell r="E79" t="str">
            <v>via OCCMS</v>
          </cell>
          <cell r="F79" t="str">
            <v>Monthly</v>
          </cell>
          <cell r="G79">
            <v>149040</v>
          </cell>
          <cell r="H79">
            <v>0</v>
          </cell>
          <cell r="I79">
            <v>149040</v>
          </cell>
          <cell r="J79">
            <v>24173</v>
          </cell>
          <cell r="K79">
            <v>173213</v>
          </cell>
        </row>
        <row r="80">
          <cell r="C80" t="str">
            <v>0000000829</v>
          </cell>
          <cell r="D80" t="str">
            <v>NP</v>
          </cell>
          <cell r="E80" t="str">
            <v>Upload</v>
          </cell>
          <cell r="F80" t="str">
            <v>Quarterly</v>
          </cell>
          <cell r="G80">
            <v>21600</v>
          </cell>
          <cell r="H80">
            <v>0</v>
          </cell>
          <cell r="I80">
            <v>21600</v>
          </cell>
          <cell r="J80">
            <v>5148</v>
          </cell>
          <cell r="K80">
            <v>26748</v>
          </cell>
        </row>
        <row r="81">
          <cell r="C81" t="str">
            <v>0000000559</v>
          </cell>
          <cell r="D81" t="str">
            <v>NP</v>
          </cell>
          <cell r="E81" t="str">
            <v>Upload</v>
          </cell>
          <cell r="F81" t="str">
            <v>Quarterly</v>
          </cell>
          <cell r="G81">
            <v>27112.5</v>
          </cell>
          <cell r="H81">
            <v>0</v>
          </cell>
          <cell r="I81">
            <v>27112.5</v>
          </cell>
          <cell r="J81">
            <v>6462</v>
          </cell>
          <cell r="K81">
            <v>33574.5</v>
          </cell>
        </row>
        <row r="82">
          <cell r="C82" t="str">
            <v>0000000557</v>
          </cell>
          <cell r="D82" t="str">
            <v>Comm</v>
          </cell>
          <cell r="E82" t="str">
            <v>via OCCMS</v>
          </cell>
          <cell r="F82" t="str">
            <v>Monthly</v>
          </cell>
          <cell r="G82">
            <v>164475</v>
          </cell>
          <cell r="H82">
            <v>0</v>
          </cell>
          <cell r="I82">
            <v>164475</v>
          </cell>
          <cell r="J82">
            <v>24310</v>
          </cell>
          <cell r="K82">
            <v>188785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itigation"/>
      <sheetName val="Budget"/>
      <sheetName val="GOG HO"/>
      <sheetName val="GOG Sites"/>
      <sheetName val="HO FTE"/>
      <sheetName val="SPCalc"/>
      <sheetName val="RAW"/>
      <sheetName val="FTE"/>
      <sheetName val="MIT"/>
      <sheetName val="Op review"/>
      <sheetName val="old"/>
      <sheetName val="TF"/>
      <sheetName val="YM"/>
      <sheetName val="St.Matts"/>
      <sheetName val="OCCMS"/>
      <sheetName val="2015 calc"/>
      <sheetName val="2015 fte"/>
      <sheetName val="2015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HO</v>
          </cell>
          <cell r="B4" t="str">
            <v>RECE</v>
          </cell>
          <cell r="C4" t="str">
            <v>Director Approved</v>
          </cell>
          <cell r="D4" t="str">
            <v>No RECE</v>
          </cell>
          <cell r="E4" t="str">
            <v>Non-Program</v>
          </cell>
          <cell r="F4" t="str">
            <v>Other</v>
          </cell>
          <cell r="G4" t="str">
            <v>Total FTEs</v>
          </cell>
          <cell r="H4" t="str">
            <v>Licensed Spaces Supported</v>
          </cell>
        </row>
        <row r="5">
          <cell r="A5" t="str">
            <v>Ancaster Little Gems Children's Centre</v>
          </cell>
          <cell r="B5">
            <v>12.67</v>
          </cell>
          <cell r="C5">
            <v>1</v>
          </cell>
          <cell r="D5">
            <v>1</v>
          </cell>
          <cell r="E5">
            <v>2.25</v>
          </cell>
          <cell r="F5">
            <v>0</v>
          </cell>
          <cell r="G5">
            <v>16.920000000000002</v>
          </cell>
          <cell r="H5">
            <v>0</v>
          </cell>
        </row>
        <row r="6">
          <cell r="A6" t="str">
            <v>Ancaster Small Fry Co-op Preschool</v>
          </cell>
          <cell r="B6">
            <v>0</v>
          </cell>
          <cell r="C6">
            <v>0.63</v>
          </cell>
          <cell r="D6">
            <v>0.42</v>
          </cell>
          <cell r="E6">
            <v>0</v>
          </cell>
          <cell r="F6">
            <v>0</v>
          </cell>
          <cell r="G6">
            <v>1.05</v>
          </cell>
          <cell r="H6">
            <v>0</v>
          </cell>
        </row>
        <row r="7">
          <cell r="A7" t="str">
            <v>Austin Academy "For Early Learners"</v>
          </cell>
          <cell r="B7">
            <v>1.5</v>
          </cell>
          <cell r="C7">
            <v>0</v>
          </cell>
          <cell r="D7">
            <v>0</v>
          </cell>
          <cell r="E7">
            <v>0.13</v>
          </cell>
          <cell r="F7">
            <v>0</v>
          </cell>
          <cell r="G7">
            <v>1.63</v>
          </cell>
          <cell r="H7">
            <v>0</v>
          </cell>
        </row>
        <row r="8">
          <cell r="A8" t="str">
            <v>Awesome Beginnings Co-op Nursery School Inc</v>
          </cell>
          <cell r="B8">
            <v>0.63</v>
          </cell>
          <cell r="C8">
            <v>0</v>
          </cell>
          <cell r="D8">
            <v>0.1</v>
          </cell>
          <cell r="E8">
            <v>0</v>
          </cell>
          <cell r="F8">
            <v>0</v>
          </cell>
          <cell r="G8">
            <v>0.73</v>
          </cell>
          <cell r="H8">
            <v>0</v>
          </cell>
        </row>
        <row r="9">
          <cell r="A9" t="str">
            <v>Benjamin Bunny Nursery School</v>
          </cell>
          <cell r="B9">
            <v>0.63</v>
          </cell>
          <cell r="C9">
            <v>0.63</v>
          </cell>
          <cell r="D9">
            <v>0</v>
          </cell>
          <cell r="E9">
            <v>0</v>
          </cell>
          <cell r="F9">
            <v>0</v>
          </cell>
          <cell r="G9">
            <v>1.26</v>
          </cell>
          <cell r="H9">
            <v>0</v>
          </cell>
        </row>
        <row r="10">
          <cell r="A10" t="str">
            <v>Birch Avenue Child Care Centre</v>
          </cell>
          <cell r="B10">
            <v>3.5</v>
          </cell>
          <cell r="C10">
            <v>2</v>
          </cell>
          <cell r="D10">
            <v>1.83</v>
          </cell>
          <cell r="E10">
            <v>2.5</v>
          </cell>
          <cell r="F10">
            <v>0</v>
          </cell>
          <cell r="G10">
            <v>9.83</v>
          </cell>
          <cell r="H10">
            <v>0</v>
          </cell>
        </row>
        <row r="11">
          <cell r="A11" t="str">
            <v>Blossoms Child Care Centre Inc.</v>
          </cell>
          <cell r="B11">
            <v>6.5</v>
          </cell>
          <cell r="C11">
            <v>2</v>
          </cell>
          <cell r="D11">
            <v>5.59</v>
          </cell>
          <cell r="E11">
            <v>1.75</v>
          </cell>
          <cell r="F11">
            <v>0</v>
          </cell>
          <cell r="G11">
            <v>15.84</v>
          </cell>
          <cell r="H11">
            <v>0</v>
          </cell>
        </row>
        <row r="12">
          <cell r="A12" t="str">
            <v>Central Day Care</v>
          </cell>
          <cell r="B12">
            <v>15</v>
          </cell>
          <cell r="C12">
            <v>0</v>
          </cell>
          <cell r="D12">
            <v>1</v>
          </cell>
          <cell r="E12">
            <v>2</v>
          </cell>
          <cell r="F12">
            <v>0</v>
          </cell>
          <cell r="G12">
            <v>18</v>
          </cell>
          <cell r="H12">
            <v>0</v>
          </cell>
        </row>
        <row r="13">
          <cell r="A13" t="str">
            <v>Childventures Early Learning Academy</v>
          </cell>
          <cell r="B13">
            <v>20</v>
          </cell>
          <cell r="C13">
            <v>0</v>
          </cell>
          <cell r="D13">
            <v>0</v>
          </cell>
          <cell r="E13">
            <v>7</v>
          </cell>
          <cell r="F13">
            <v>0</v>
          </cell>
          <cell r="G13">
            <v>27</v>
          </cell>
          <cell r="H13">
            <v>0</v>
          </cell>
        </row>
        <row r="14">
          <cell r="A14" t="str">
            <v>Creative Me Preschool</v>
          </cell>
          <cell r="B14">
            <v>6</v>
          </cell>
          <cell r="C14">
            <v>1</v>
          </cell>
          <cell r="D14">
            <v>6</v>
          </cell>
          <cell r="E14">
            <v>2</v>
          </cell>
          <cell r="F14">
            <v>0</v>
          </cell>
          <cell r="G14">
            <v>15</v>
          </cell>
          <cell r="H14">
            <v>0</v>
          </cell>
        </row>
        <row r="15">
          <cell r="A15" t="str">
            <v>Cudley Corner Child Care Centre Inc</v>
          </cell>
          <cell r="B15">
            <v>3</v>
          </cell>
          <cell r="C15">
            <v>1</v>
          </cell>
          <cell r="D15">
            <v>4.5</v>
          </cell>
          <cell r="E15">
            <v>1.5</v>
          </cell>
          <cell r="F15">
            <v>0</v>
          </cell>
          <cell r="G15">
            <v>10</v>
          </cell>
          <cell r="H15">
            <v>0</v>
          </cell>
        </row>
        <row r="16">
          <cell r="A16" t="str">
            <v>Daycare on Delaware</v>
          </cell>
          <cell r="B16">
            <v>2.13</v>
          </cell>
          <cell r="C16">
            <v>0</v>
          </cell>
          <cell r="D16">
            <v>2</v>
          </cell>
          <cell r="E16">
            <v>0</v>
          </cell>
          <cell r="F16">
            <v>0</v>
          </cell>
          <cell r="G16">
            <v>4.13</v>
          </cell>
          <cell r="H16">
            <v>0</v>
          </cell>
        </row>
        <row r="17">
          <cell r="A17" t="str">
            <v>Dundas Valley Montessori School</v>
          </cell>
          <cell r="B17">
            <v>0.83</v>
          </cell>
          <cell r="C17">
            <v>11.62</v>
          </cell>
          <cell r="D17">
            <v>2.4900000000000002</v>
          </cell>
          <cell r="E17">
            <v>0.83</v>
          </cell>
          <cell r="F17">
            <v>0</v>
          </cell>
          <cell r="G17">
            <v>15.77</v>
          </cell>
          <cell r="H17">
            <v>0</v>
          </cell>
        </row>
        <row r="18">
          <cell r="A18" t="str">
            <v>Fan-Tastic Scholars Child Learning Centre</v>
          </cell>
          <cell r="B18">
            <v>4.5</v>
          </cell>
          <cell r="C18">
            <v>1</v>
          </cell>
          <cell r="D18">
            <v>1.75</v>
          </cell>
          <cell r="E18">
            <v>1</v>
          </cell>
          <cell r="F18">
            <v>0</v>
          </cell>
          <cell r="G18">
            <v>8.25</v>
          </cell>
          <cell r="H18">
            <v>0</v>
          </cell>
        </row>
        <row r="19">
          <cell r="A19" t="str">
            <v>Farmers Dell Cooperative Preschool of Glanbrook</v>
          </cell>
          <cell r="B19">
            <v>0</v>
          </cell>
          <cell r="C19">
            <v>0.63</v>
          </cell>
          <cell r="D19">
            <v>0.21</v>
          </cell>
          <cell r="E19">
            <v>0</v>
          </cell>
          <cell r="F19">
            <v>0</v>
          </cell>
          <cell r="G19">
            <v>0.84</v>
          </cell>
          <cell r="H19">
            <v>0</v>
          </cell>
        </row>
        <row r="20">
          <cell r="A20" t="str">
            <v>First Class Children's Centre</v>
          </cell>
          <cell r="B20">
            <v>21</v>
          </cell>
          <cell r="C20">
            <v>2</v>
          </cell>
          <cell r="D20">
            <v>14</v>
          </cell>
          <cell r="E20">
            <v>2</v>
          </cell>
          <cell r="F20">
            <v>0</v>
          </cell>
          <cell r="G20">
            <v>39</v>
          </cell>
          <cell r="H20">
            <v>0</v>
          </cell>
        </row>
        <row r="21">
          <cell r="A21" t="str">
            <v>Galbraith Day Care Services Inc</v>
          </cell>
          <cell r="B21">
            <v>0.5</v>
          </cell>
          <cell r="C21">
            <v>0</v>
          </cell>
          <cell r="D21">
            <v>1</v>
          </cell>
          <cell r="E21">
            <v>1.75</v>
          </cell>
          <cell r="F21">
            <v>40</v>
          </cell>
          <cell r="G21">
            <v>43.25</v>
          </cell>
          <cell r="H21">
            <v>0</v>
          </cell>
        </row>
        <row r="22">
          <cell r="A22" t="str">
            <v>Garside Day Care Centre</v>
          </cell>
          <cell r="B22">
            <v>3</v>
          </cell>
          <cell r="C22">
            <v>1</v>
          </cell>
          <cell r="D22">
            <v>3</v>
          </cell>
          <cell r="E22">
            <v>2.75</v>
          </cell>
          <cell r="F22">
            <v>0</v>
          </cell>
          <cell r="G22">
            <v>9.75</v>
          </cell>
          <cell r="H22">
            <v>0</v>
          </cell>
        </row>
        <row r="23">
          <cell r="A23" t="str">
            <v>Golfwood Day Care Service Inc</v>
          </cell>
          <cell r="B23">
            <v>3.25</v>
          </cell>
          <cell r="C23">
            <v>0</v>
          </cell>
          <cell r="D23">
            <v>2</v>
          </cell>
          <cell r="E23">
            <v>0.5</v>
          </cell>
          <cell r="F23">
            <v>0</v>
          </cell>
          <cell r="G23">
            <v>5.75</v>
          </cell>
          <cell r="H23">
            <v>0</v>
          </cell>
        </row>
        <row r="24">
          <cell r="A24" t="str">
            <v>Hamilton Early Learning Centre</v>
          </cell>
          <cell r="B24">
            <v>6.5</v>
          </cell>
          <cell r="C24">
            <v>1</v>
          </cell>
          <cell r="D24">
            <v>0</v>
          </cell>
          <cell r="E24">
            <v>1</v>
          </cell>
          <cell r="F24">
            <v>0</v>
          </cell>
          <cell r="G24">
            <v>8.5</v>
          </cell>
          <cell r="H24">
            <v>0</v>
          </cell>
        </row>
        <row r="25">
          <cell r="A25" t="str">
            <v>Hamilton East Kiwanis Boys &amp; Girls Club</v>
          </cell>
          <cell r="B25">
            <v>15.86</v>
          </cell>
          <cell r="C25">
            <v>1</v>
          </cell>
          <cell r="D25">
            <v>3</v>
          </cell>
          <cell r="E25">
            <v>2.2599999999999998</v>
          </cell>
          <cell r="F25">
            <v>0</v>
          </cell>
          <cell r="G25">
            <v>22.12</v>
          </cell>
          <cell r="H25">
            <v>0</v>
          </cell>
        </row>
        <row r="26">
          <cell r="A26" t="str">
            <v>Hamilton-Wentworth Catholic Child Care Centres Inc</v>
          </cell>
          <cell r="B26">
            <v>133.72999999999999</v>
          </cell>
          <cell r="C26">
            <v>75.820000000000022</v>
          </cell>
          <cell r="D26">
            <v>18.899999999999999</v>
          </cell>
          <cell r="E26">
            <v>16.5</v>
          </cell>
          <cell r="F26">
            <v>0</v>
          </cell>
          <cell r="G26">
            <v>244.95</v>
          </cell>
          <cell r="H26">
            <v>0</v>
          </cell>
        </row>
        <row r="27">
          <cell r="A27" t="str">
            <v>Heritage Green Child Care Inc</v>
          </cell>
          <cell r="B27">
            <v>7.93</v>
          </cell>
          <cell r="C27">
            <v>5.64</v>
          </cell>
          <cell r="D27">
            <v>0.13</v>
          </cell>
          <cell r="E27">
            <v>1.88</v>
          </cell>
          <cell r="F27">
            <v>0</v>
          </cell>
          <cell r="G27">
            <v>15.580000000000002</v>
          </cell>
          <cell r="H27">
            <v>0</v>
          </cell>
        </row>
        <row r="28">
          <cell r="A28" t="str">
            <v>Imagineer’s Early Learning Centre</v>
          </cell>
          <cell r="B28">
            <v>7.5</v>
          </cell>
          <cell r="C28">
            <v>0</v>
          </cell>
          <cell r="D28">
            <v>0</v>
          </cell>
          <cell r="E28">
            <v>1.26</v>
          </cell>
          <cell r="F28">
            <v>0</v>
          </cell>
          <cell r="G28">
            <v>8.76</v>
          </cell>
          <cell r="H28">
            <v>0</v>
          </cell>
        </row>
        <row r="29">
          <cell r="A29" t="str">
            <v>Infant Jesus Kindergarten</v>
          </cell>
          <cell r="B29">
            <v>5.5</v>
          </cell>
          <cell r="C29">
            <v>3</v>
          </cell>
          <cell r="D29">
            <v>6.26</v>
          </cell>
          <cell r="E29">
            <v>3.5</v>
          </cell>
          <cell r="F29">
            <v>0</v>
          </cell>
          <cell r="G29">
            <v>18.260000000000002</v>
          </cell>
          <cell r="H29">
            <v>0</v>
          </cell>
        </row>
        <row r="30">
          <cell r="A30" t="str">
            <v>Jacks &amp; Jills Co-op Preschool of Ancaster Inc</v>
          </cell>
          <cell r="B30">
            <v>0.42</v>
          </cell>
          <cell r="C30">
            <v>0</v>
          </cell>
          <cell r="D30">
            <v>0.21</v>
          </cell>
          <cell r="E30">
            <v>0</v>
          </cell>
          <cell r="F30">
            <v>0</v>
          </cell>
          <cell r="G30">
            <v>0.63</v>
          </cell>
          <cell r="H30">
            <v>0</v>
          </cell>
        </row>
        <row r="31">
          <cell r="A31" t="str">
            <v>Jamesville Children's Day Care Centre</v>
          </cell>
          <cell r="B31">
            <v>11.920000000000002</v>
          </cell>
          <cell r="C31">
            <v>0</v>
          </cell>
          <cell r="D31">
            <v>7.63</v>
          </cell>
          <cell r="E31">
            <v>1</v>
          </cell>
          <cell r="F31">
            <v>0</v>
          </cell>
          <cell r="G31">
            <v>20.55</v>
          </cell>
          <cell r="H31">
            <v>0</v>
          </cell>
        </row>
        <row r="32">
          <cell r="A32" t="str">
            <v>Kids and Company Ltd.</v>
          </cell>
          <cell r="B32">
            <v>6</v>
          </cell>
          <cell r="C32">
            <v>1</v>
          </cell>
          <cell r="D32">
            <v>11</v>
          </cell>
          <cell r="E32">
            <v>1</v>
          </cell>
          <cell r="F32">
            <v>0</v>
          </cell>
          <cell r="G32">
            <v>19</v>
          </cell>
          <cell r="H32">
            <v>0</v>
          </cell>
        </row>
        <row r="33">
          <cell r="A33" t="str">
            <v>Kinderseeds</v>
          </cell>
          <cell r="B33">
            <v>1.88</v>
          </cell>
          <cell r="C33">
            <v>1</v>
          </cell>
          <cell r="D33">
            <v>0</v>
          </cell>
          <cell r="E33">
            <v>0.5</v>
          </cell>
          <cell r="F33">
            <v>0</v>
          </cell>
          <cell r="G33">
            <v>3.38</v>
          </cell>
          <cell r="H33">
            <v>0</v>
          </cell>
        </row>
        <row r="34">
          <cell r="A34" t="str">
            <v>Kindertown Child Care Centre</v>
          </cell>
          <cell r="B34">
            <v>11</v>
          </cell>
          <cell r="C34">
            <v>1</v>
          </cell>
          <cell r="D34">
            <v>2</v>
          </cell>
          <cell r="E34">
            <v>1.25</v>
          </cell>
          <cell r="F34">
            <v>0</v>
          </cell>
          <cell r="G34">
            <v>15.25</v>
          </cell>
          <cell r="H34">
            <v>0</v>
          </cell>
        </row>
        <row r="35">
          <cell r="A35" t="str">
            <v>LaGarderie Le Petit Navire De Hamilton Inc</v>
          </cell>
          <cell r="B35">
            <v>3</v>
          </cell>
          <cell r="C35">
            <v>2</v>
          </cell>
          <cell r="D35">
            <v>2.5</v>
          </cell>
          <cell r="E35">
            <v>0.25</v>
          </cell>
          <cell r="F35">
            <v>0</v>
          </cell>
          <cell r="G35">
            <v>7.75</v>
          </cell>
          <cell r="H35">
            <v>0</v>
          </cell>
        </row>
        <row r="36">
          <cell r="A36" t="str">
            <v>LeBallon Rouge De Hamilton</v>
          </cell>
          <cell r="B36">
            <v>2</v>
          </cell>
          <cell r="C36">
            <v>4</v>
          </cell>
          <cell r="D36">
            <v>6.75</v>
          </cell>
          <cell r="E36">
            <v>1.25</v>
          </cell>
          <cell r="F36">
            <v>0</v>
          </cell>
          <cell r="G36">
            <v>14</v>
          </cell>
          <cell r="H36">
            <v>0</v>
          </cell>
        </row>
        <row r="37">
          <cell r="A37" t="str">
            <v>Little Learning House Fennell</v>
          </cell>
          <cell r="B37">
            <v>6</v>
          </cell>
          <cell r="C37">
            <v>2</v>
          </cell>
          <cell r="D37">
            <v>3.75</v>
          </cell>
          <cell r="E37">
            <v>1.5</v>
          </cell>
          <cell r="F37">
            <v>0</v>
          </cell>
          <cell r="G37">
            <v>13.25</v>
          </cell>
          <cell r="H37">
            <v>0</v>
          </cell>
        </row>
        <row r="38">
          <cell r="A38" t="str">
            <v>Little Mountaineers</v>
          </cell>
          <cell r="B38">
            <v>1.05</v>
          </cell>
          <cell r="C38">
            <v>0</v>
          </cell>
          <cell r="D38">
            <v>0.2</v>
          </cell>
          <cell r="E38">
            <v>0</v>
          </cell>
          <cell r="F38">
            <v>0</v>
          </cell>
          <cell r="G38">
            <v>1.25</v>
          </cell>
          <cell r="H38">
            <v>0</v>
          </cell>
        </row>
        <row r="39">
          <cell r="A39" t="str">
            <v>Little Peoples Day Care</v>
          </cell>
          <cell r="B39">
            <v>13.91</v>
          </cell>
          <cell r="C39">
            <v>2</v>
          </cell>
          <cell r="D39">
            <v>10.96</v>
          </cell>
          <cell r="E39">
            <v>5.88</v>
          </cell>
          <cell r="F39">
            <v>0</v>
          </cell>
          <cell r="G39">
            <v>32.75</v>
          </cell>
          <cell r="H39">
            <v>0</v>
          </cell>
        </row>
        <row r="40">
          <cell r="A40" t="str">
            <v>Lucky Day Nursery Inc</v>
          </cell>
          <cell r="B40">
            <v>5</v>
          </cell>
          <cell r="C40">
            <v>0</v>
          </cell>
          <cell r="D40">
            <v>2.5</v>
          </cell>
          <cell r="E40">
            <v>1</v>
          </cell>
          <cell r="F40">
            <v>0</v>
          </cell>
          <cell r="G40">
            <v>8.5</v>
          </cell>
          <cell r="H40">
            <v>0</v>
          </cell>
        </row>
        <row r="41">
          <cell r="A41" t="str">
            <v>McMaster Children's Centre Inc</v>
          </cell>
          <cell r="B41">
            <v>10.130000000000001</v>
          </cell>
          <cell r="C41">
            <v>0</v>
          </cell>
          <cell r="D41">
            <v>0</v>
          </cell>
          <cell r="E41">
            <v>1.5</v>
          </cell>
          <cell r="F41">
            <v>0</v>
          </cell>
          <cell r="G41">
            <v>11.63</v>
          </cell>
          <cell r="H41">
            <v>0</v>
          </cell>
        </row>
        <row r="42">
          <cell r="A42" t="str">
            <v>McMaster Students Union Incorporated</v>
          </cell>
          <cell r="B42">
            <v>8</v>
          </cell>
          <cell r="C42">
            <v>0</v>
          </cell>
          <cell r="D42">
            <v>2</v>
          </cell>
          <cell r="E42">
            <v>1</v>
          </cell>
          <cell r="F42">
            <v>0</v>
          </cell>
          <cell r="G42">
            <v>11</v>
          </cell>
          <cell r="H42">
            <v>0</v>
          </cell>
        </row>
        <row r="43">
          <cell r="A43" t="str">
            <v>Meadowlands Preschool Inc.</v>
          </cell>
          <cell r="B43">
            <v>13</v>
          </cell>
          <cell r="C43">
            <v>0</v>
          </cell>
          <cell r="D43">
            <v>4</v>
          </cell>
          <cell r="E43">
            <v>4</v>
          </cell>
          <cell r="F43">
            <v>0</v>
          </cell>
          <cell r="G43">
            <v>21</v>
          </cell>
          <cell r="H43">
            <v>0</v>
          </cell>
        </row>
        <row r="44">
          <cell r="A44" t="str">
            <v>Mother Goose Coop Preschool Inc</v>
          </cell>
          <cell r="B44">
            <v>0.63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0.63</v>
          </cell>
          <cell r="H44">
            <v>0</v>
          </cell>
        </row>
        <row r="45">
          <cell r="A45" t="str">
            <v>Mountain Nursery School</v>
          </cell>
          <cell r="B45">
            <v>4</v>
          </cell>
          <cell r="C45">
            <v>0</v>
          </cell>
          <cell r="D45">
            <v>1</v>
          </cell>
          <cell r="E45">
            <v>1.5</v>
          </cell>
          <cell r="F45">
            <v>0</v>
          </cell>
          <cell r="G45">
            <v>6.5</v>
          </cell>
          <cell r="H45">
            <v>0</v>
          </cell>
        </row>
        <row r="46">
          <cell r="A46" t="str">
            <v>Mt Hamilton Baptist Day Care Centre</v>
          </cell>
          <cell r="B46">
            <v>16.96</v>
          </cell>
          <cell r="C46">
            <v>2</v>
          </cell>
          <cell r="D46">
            <v>9.42</v>
          </cell>
          <cell r="E46">
            <v>1.5</v>
          </cell>
          <cell r="F46">
            <v>0</v>
          </cell>
          <cell r="G46">
            <v>29.88</v>
          </cell>
          <cell r="H46">
            <v>0</v>
          </cell>
        </row>
        <row r="47">
          <cell r="A47" t="str">
            <v>Niwasa Early Learning and Care Centre</v>
          </cell>
          <cell r="B47">
            <v>2</v>
          </cell>
          <cell r="C47">
            <v>1</v>
          </cell>
          <cell r="D47">
            <v>1</v>
          </cell>
          <cell r="E47">
            <v>1.73</v>
          </cell>
          <cell r="F47">
            <v>0</v>
          </cell>
          <cell r="G47">
            <v>5.73</v>
          </cell>
          <cell r="H47">
            <v>0</v>
          </cell>
        </row>
        <row r="48">
          <cell r="A48" t="str">
            <v>Noah's Ark Children's Centre</v>
          </cell>
          <cell r="B48">
            <v>5.71</v>
          </cell>
          <cell r="C48">
            <v>0.38</v>
          </cell>
          <cell r="D48">
            <v>0.63</v>
          </cell>
          <cell r="E48">
            <v>1.88</v>
          </cell>
          <cell r="F48">
            <v>0</v>
          </cell>
          <cell r="G48">
            <v>8.6</v>
          </cell>
          <cell r="H48">
            <v>0</v>
          </cell>
        </row>
        <row r="49">
          <cell r="A49" t="str">
            <v>Paradise Corner Children's Centre</v>
          </cell>
          <cell r="B49">
            <v>6</v>
          </cell>
          <cell r="C49">
            <v>5</v>
          </cell>
          <cell r="D49">
            <v>7.88</v>
          </cell>
          <cell r="E49">
            <v>3.13</v>
          </cell>
          <cell r="F49">
            <v>0</v>
          </cell>
          <cell r="G49">
            <v>22.01</v>
          </cell>
          <cell r="H49">
            <v>0</v>
          </cell>
        </row>
        <row r="50">
          <cell r="A50" t="str">
            <v>Paramount Family Centre</v>
          </cell>
          <cell r="B50">
            <v>7</v>
          </cell>
          <cell r="C50">
            <v>2</v>
          </cell>
          <cell r="D50">
            <v>3</v>
          </cell>
          <cell r="E50">
            <v>3</v>
          </cell>
          <cell r="F50">
            <v>0</v>
          </cell>
          <cell r="G50">
            <v>15</v>
          </cell>
          <cell r="H50">
            <v>0</v>
          </cell>
        </row>
        <row r="51">
          <cell r="A51" t="str">
            <v>Parkside Daycare Inc.</v>
          </cell>
          <cell r="B51">
            <v>6</v>
          </cell>
          <cell r="C51">
            <v>1</v>
          </cell>
          <cell r="D51">
            <v>3</v>
          </cell>
          <cell r="E51">
            <v>1.75</v>
          </cell>
          <cell r="F51">
            <v>0</v>
          </cell>
          <cell r="G51">
            <v>11.75</v>
          </cell>
          <cell r="H51">
            <v>0</v>
          </cell>
        </row>
        <row r="52">
          <cell r="A52" t="str">
            <v>Peekaboo Group Child Care Inc</v>
          </cell>
          <cell r="B52">
            <v>13</v>
          </cell>
          <cell r="C52">
            <v>3</v>
          </cell>
          <cell r="D52">
            <v>11.5</v>
          </cell>
          <cell r="E52">
            <v>3.75</v>
          </cell>
          <cell r="F52">
            <v>0</v>
          </cell>
          <cell r="G52">
            <v>31.25</v>
          </cell>
          <cell r="H52">
            <v>0</v>
          </cell>
        </row>
        <row r="53">
          <cell r="A53" t="str">
            <v>Peter Pan Co-op Preschool of Hamilton</v>
          </cell>
          <cell r="B53">
            <v>0.63</v>
          </cell>
          <cell r="C53">
            <v>0</v>
          </cell>
          <cell r="D53">
            <v>0.31</v>
          </cell>
          <cell r="E53">
            <v>0.1</v>
          </cell>
          <cell r="F53">
            <v>0</v>
          </cell>
          <cell r="G53">
            <v>1.04</v>
          </cell>
          <cell r="H53">
            <v>0</v>
          </cell>
        </row>
        <row r="54">
          <cell r="A54" t="str">
            <v>Pied Piper Co-op Preschool of Hamilton Inc</v>
          </cell>
          <cell r="B54">
            <v>0.84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0.84</v>
          </cell>
          <cell r="H54">
            <v>0</v>
          </cell>
        </row>
        <row r="55">
          <cell r="A55" t="str">
            <v>Red Hill Family Centre</v>
          </cell>
          <cell r="B55">
            <v>12.66</v>
          </cell>
          <cell r="C55">
            <v>1</v>
          </cell>
          <cell r="D55">
            <v>0</v>
          </cell>
          <cell r="E55">
            <v>5</v>
          </cell>
          <cell r="F55">
            <v>0</v>
          </cell>
          <cell r="G55">
            <v>18.66</v>
          </cell>
          <cell r="H55">
            <v>0</v>
          </cell>
        </row>
        <row r="56">
          <cell r="A56" t="str">
            <v>St James Co-op Nursery School of Dundas</v>
          </cell>
          <cell r="B56">
            <v>0.31</v>
          </cell>
          <cell r="C56">
            <v>0.63</v>
          </cell>
          <cell r="D56">
            <v>0</v>
          </cell>
          <cell r="E56">
            <v>0.1</v>
          </cell>
          <cell r="F56">
            <v>0</v>
          </cell>
          <cell r="G56">
            <v>1.04</v>
          </cell>
          <cell r="H56">
            <v>0</v>
          </cell>
        </row>
        <row r="57">
          <cell r="A57" t="str">
            <v>St Joachim Children's Centre of Ancaster Inc</v>
          </cell>
          <cell r="B57">
            <v>7.25</v>
          </cell>
          <cell r="C57">
            <v>2</v>
          </cell>
          <cell r="D57">
            <v>0.75</v>
          </cell>
          <cell r="E57">
            <v>0.5</v>
          </cell>
          <cell r="F57">
            <v>0</v>
          </cell>
          <cell r="G57">
            <v>10.5</v>
          </cell>
          <cell r="H57">
            <v>0</v>
          </cell>
        </row>
        <row r="58">
          <cell r="A58" t="str">
            <v>St Mark's Co-op Preschool Inc</v>
          </cell>
          <cell r="B58">
            <v>0.1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0.1</v>
          </cell>
          <cell r="H58">
            <v>0</v>
          </cell>
        </row>
        <row r="59">
          <cell r="A59" t="str">
            <v>St Matthew's Children's Centre</v>
          </cell>
          <cell r="B59">
            <v>10.75</v>
          </cell>
          <cell r="C59">
            <v>1</v>
          </cell>
          <cell r="D59">
            <v>0</v>
          </cell>
          <cell r="E59">
            <v>0.75</v>
          </cell>
          <cell r="F59">
            <v>0</v>
          </cell>
          <cell r="G59">
            <v>12.5</v>
          </cell>
          <cell r="H59">
            <v>0</v>
          </cell>
        </row>
        <row r="60">
          <cell r="A60" t="str">
            <v>St Peter's Children's Day Care Centre of Hamiton</v>
          </cell>
          <cell r="B60">
            <v>7.08</v>
          </cell>
          <cell r="C60">
            <v>1.96</v>
          </cell>
          <cell r="D60">
            <v>0</v>
          </cell>
          <cell r="E60">
            <v>0.5</v>
          </cell>
          <cell r="F60">
            <v>0</v>
          </cell>
          <cell r="G60">
            <v>9.5399999999999991</v>
          </cell>
          <cell r="H60">
            <v>0</v>
          </cell>
        </row>
        <row r="61">
          <cell r="A61" t="str">
            <v>St. Martin's Manor Early Learning Centre</v>
          </cell>
          <cell r="B61">
            <v>6</v>
          </cell>
          <cell r="C61">
            <v>1</v>
          </cell>
          <cell r="D61">
            <v>1</v>
          </cell>
          <cell r="E61">
            <v>0.9</v>
          </cell>
          <cell r="F61">
            <v>0</v>
          </cell>
          <cell r="G61">
            <v>8.9</v>
          </cell>
          <cell r="H61">
            <v>0</v>
          </cell>
        </row>
        <row r="62">
          <cell r="A62" t="str">
            <v>Stoney Creek Child Care Centre Inc.</v>
          </cell>
          <cell r="B62">
            <v>9</v>
          </cell>
          <cell r="C62">
            <v>1</v>
          </cell>
          <cell r="D62">
            <v>6</v>
          </cell>
          <cell r="E62">
            <v>2</v>
          </cell>
          <cell r="F62">
            <v>0</v>
          </cell>
          <cell r="G62">
            <v>18</v>
          </cell>
          <cell r="H62">
            <v>0</v>
          </cell>
        </row>
        <row r="63">
          <cell r="A63" t="str">
            <v>Stoney Creek Co-op Preschool Inc</v>
          </cell>
          <cell r="B63">
            <v>0.63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0.63</v>
          </cell>
          <cell r="H63">
            <v>0</v>
          </cell>
        </row>
        <row r="64">
          <cell r="A64" t="str">
            <v>Sunshine &amp; Rainbows Christian Day Care Ctr</v>
          </cell>
          <cell r="B64">
            <v>5</v>
          </cell>
          <cell r="C64">
            <v>0</v>
          </cell>
          <cell r="D64">
            <v>2</v>
          </cell>
          <cell r="E64">
            <v>1.75</v>
          </cell>
          <cell r="F64">
            <v>0</v>
          </cell>
          <cell r="G64">
            <v>8.75</v>
          </cell>
          <cell r="H64">
            <v>0</v>
          </cell>
        </row>
        <row r="65">
          <cell r="A65" t="str">
            <v>Sunshine Daycare</v>
          </cell>
          <cell r="B65">
            <v>8</v>
          </cell>
          <cell r="C65">
            <v>1</v>
          </cell>
          <cell r="D65">
            <v>3.5</v>
          </cell>
          <cell r="E65">
            <v>2</v>
          </cell>
          <cell r="F65">
            <v>0</v>
          </cell>
          <cell r="G65">
            <v>14.5</v>
          </cell>
          <cell r="H65">
            <v>0</v>
          </cell>
        </row>
        <row r="66">
          <cell r="A66" t="str">
            <v>Tapawingo Day Care</v>
          </cell>
          <cell r="B66">
            <v>8.67</v>
          </cell>
          <cell r="C66">
            <v>1</v>
          </cell>
          <cell r="D66">
            <v>2.33</v>
          </cell>
          <cell r="E66">
            <v>1</v>
          </cell>
          <cell r="F66">
            <v>0</v>
          </cell>
          <cell r="G66">
            <v>13</v>
          </cell>
          <cell r="H66">
            <v>0</v>
          </cell>
        </row>
        <row r="67">
          <cell r="A67" t="str">
            <v>Temple Playhouse</v>
          </cell>
          <cell r="B67">
            <v>7.5</v>
          </cell>
          <cell r="C67">
            <v>0</v>
          </cell>
          <cell r="D67">
            <v>1.5</v>
          </cell>
          <cell r="E67">
            <v>1.5</v>
          </cell>
          <cell r="F67">
            <v>0</v>
          </cell>
          <cell r="G67">
            <v>10.5</v>
          </cell>
          <cell r="H67">
            <v>0</v>
          </cell>
        </row>
        <row r="68">
          <cell r="A68" t="str">
            <v>The Millgrove Children's Centre</v>
          </cell>
          <cell r="B68">
            <v>14</v>
          </cell>
          <cell r="C68">
            <v>0</v>
          </cell>
          <cell r="D68">
            <v>5.34</v>
          </cell>
          <cell r="E68">
            <v>1.5</v>
          </cell>
          <cell r="F68">
            <v>0</v>
          </cell>
          <cell r="G68">
            <v>20.84</v>
          </cell>
          <cell r="H68">
            <v>0</v>
          </cell>
        </row>
        <row r="69">
          <cell r="A69" t="str">
            <v>The Nesting Nook</v>
          </cell>
          <cell r="B69">
            <v>3.92</v>
          </cell>
          <cell r="C69">
            <v>1.21</v>
          </cell>
          <cell r="D69">
            <v>3.5</v>
          </cell>
          <cell r="E69">
            <v>0.75</v>
          </cell>
          <cell r="F69">
            <v>0</v>
          </cell>
          <cell r="G69">
            <v>9.3800000000000008</v>
          </cell>
          <cell r="H69">
            <v>0</v>
          </cell>
        </row>
        <row r="70">
          <cell r="A70" t="str">
            <v>Today's Family</v>
          </cell>
          <cell r="B70">
            <v>61.34</v>
          </cell>
          <cell r="C70">
            <v>0</v>
          </cell>
          <cell r="D70">
            <v>3.68</v>
          </cell>
          <cell r="E70">
            <v>13.64</v>
          </cell>
          <cell r="F70">
            <v>125</v>
          </cell>
          <cell r="G70">
            <v>203.66000000000003</v>
          </cell>
          <cell r="H70">
            <v>0</v>
          </cell>
        </row>
        <row r="71">
          <cell r="A71" t="str">
            <v>Umbrella Family &amp; Child Centre of Hamilton</v>
          </cell>
          <cell r="B71">
            <v>87.09</v>
          </cell>
          <cell r="C71">
            <v>50.44</v>
          </cell>
          <cell r="D71">
            <v>0.63</v>
          </cell>
          <cell r="E71">
            <v>14.58</v>
          </cell>
          <cell r="F71">
            <v>0</v>
          </cell>
          <cell r="G71">
            <v>152.74</v>
          </cell>
          <cell r="H71">
            <v>0</v>
          </cell>
        </row>
        <row r="72">
          <cell r="A72" t="str">
            <v>Village Children's Centre of Waterdown</v>
          </cell>
          <cell r="B72">
            <v>8.34</v>
          </cell>
          <cell r="C72">
            <v>1</v>
          </cell>
          <cell r="D72">
            <v>3.34</v>
          </cell>
          <cell r="E72">
            <v>2</v>
          </cell>
          <cell r="F72">
            <v>0</v>
          </cell>
          <cell r="G72">
            <v>14.68</v>
          </cell>
          <cell r="H72">
            <v>0</v>
          </cell>
        </row>
        <row r="73">
          <cell r="A73" t="str">
            <v>Village Treehouse Childcare Inc.</v>
          </cell>
          <cell r="B73">
            <v>6</v>
          </cell>
          <cell r="C73">
            <v>0</v>
          </cell>
          <cell r="D73">
            <v>2.5</v>
          </cell>
          <cell r="E73">
            <v>0.75</v>
          </cell>
          <cell r="F73">
            <v>0</v>
          </cell>
          <cell r="G73">
            <v>9.25</v>
          </cell>
          <cell r="H73">
            <v>0</v>
          </cell>
        </row>
        <row r="74">
          <cell r="A74" t="str">
            <v>Waterdown District Children's Centre</v>
          </cell>
          <cell r="B74">
            <v>8.6199999999999992</v>
          </cell>
          <cell r="C74">
            <v>12.23</v>
          </cell>
          <cell r="D74">
            <v>2.46</v>
          </cell>
          <cell r="E74">
            <v>1</v>
          </cell>
          <cell r="F74">
            <v>0</v>
          </cell>
          <cell r="G74">
            <v>24.310000000000002</v>
          </cell>
          <cell r="H74">
            <v>0</v>
          </cell>
        </row>
        <row r="75">
          <cell r="A75" t="str">
            <v>Way to Learn Daycare</v>
          </cell>
          <cell r="B75">
            <v>4</v>
          </cell>
          <cell r="C75">
            <v>1</v>
          </cell>
          <cell r="D75">
            <v>1.5</v>
          </cell>
          <cell r="E75">
            <v>0</v>
          </cell>
          <cell r="F75">
            <v>0</v>
          </cell>
          <cell r="G75">
            <v>6.5</v>
          </cell>
          <cell r="H75">
            <v>0</v>
          </cell>
        </row>
        <row r="76">
          <cell r="A76" t="str">
            <v>Wesley Urban Ministries Inc</v>
          </cell>
          <cell r="B76">
            <v>3.92</v>
          </cell>
          <cell r="C76">
            <v>2.92</v>
          </cell>
          <cell r="D76">
            <v>0</v>
          </cell>
          <cell r="E76">
            <v>0.13</v>
          </cell>
          <cell r="F76">
            <v>0</v>
          </cell>
          <cell r="G76">
            <v>6.97</v>
          </cell>
          <cell r="H76">
            <v>0</v>
          </cell>
        </row>
        <row r="77">
          <cell r="A77" t="str">
            <v>Westdale Children's School</v>
          </cell>
          <cell r="B77">
            <v>0</v>
          </cell>
          <cell r="C77">
            <v>0.42</v>
          </cell>
          <cell r="D77">
            <v>0.42</v>
          </cell>
          <cell r="E77">
            <v>0.13</v>
          </cell>
          <cell r="F77">
            <v>0</v>
          </cell>
          <cell r="G77">
            <v>0.97</v>
          </cell>
          <cell r="H77">
            <v>0</v>
          </cell>
        </row>
        <row r="78">
          <cell r="A78" t="str">
            <v>Westdale Co-op Preschool</v>
          </cell>
          <cell r="B78">
            <v>0.42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0.42</v>
          </cell>
          <cell r="H78">
            <v>0</v>
          </cell>
        </row>
        <row r="79">
          <cell r="A79" t="str">
            <v>Winona Children's Centre</v>
          </cell>
          <cell r="B79">
            <v>5</v>
          </cell>
          <cell r="C79">
            <v>1</v>
          </cell>
          <cell r="D79">
            <v>3</v>
          </cell>
          <cell r="E79">
            <v>0.5</v>
          </cell>
          <cell r="F79">
            <v>0</v>
          </cell>
          <cell r="G79">
            <v>9.5</v>
          </cell>
          <cell r="H79">
            <v>0</v>
          </cell>
        </row>
        <row r="80">
          <cell r="A80" t="str">
            <v>YMCA Day Care Centres</v>
          </cell>
          <cell r="B80">
            <v>86.089999999999989</v>
          </cell>
          <cell r="C80">
            <v>49.840000000000018</v>
          </cell>
          <cell r="D80">
            <v>26.240000000000002</v>
          </cell>
          <cell r="E80">
            <v>4</v>
          </cell>
          <cell r="F80">
            <v>0</v>
          </cell>
          <cell r="G80">
            <v>166.16999999999996</v>
          </cell>
          <cell r="H80">
            <v>0</v>
          </cell>
        </row>
        <row r="81">
          <cell r="A81" t="str">
            <v>YWCA Daycares</v>
          </cell>
          <cell r="B81">
            <v>21.14</v>
          </cell>
          <cell r="C81">
            <v>8.86</v>
          </cell>
          <cell r="D81">
            <v>6.19</v>
          </cell>
          <cell r="E81">
            <v>3.9899999999999998</v>
          </cell>
          <cell r="F81">
            <v>1.37</v>
          </cell>
          <cell r="G81">
            <v>41.55</v>
          </cell>
          <cell r="H8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Rank"/>
      <sheetName val="Op2"/>
      <sheetName val="Operators"/>
      <sheetName val="2014"/>
      <sheetName val="Model 1 "/>
      <sheetName val="Model 2"/>
      <sheetName val="calc HO sum"/>
      <sheetName val="WI Calc"/>
      <sheetName val="Coop"/>
      <sheetName val="Comm"/>
      <sheetName val="NP"/>
      <sheetName val="PHDC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Head Office Vendor</v>
          </cell>
          <cell r="B4" t="str">
            <v>Head Office Name</v>
          </cell>
          <cell r="C4" t="str">
            <v>sheet</v>
          </cell>
          <cell r="D4" t="str">
            <v>Total Points</v>
          </cell>
          <cell r="E4" t="str">
            <v>Model 1 $</v>
          </cell>
          <cell r="F4" t="str">
            <v>test</v>
          </cell>
          <cell r="G4" t="str">
            <v xml:space="preserve">total </v>
          </cell>
          <cell r="H4" t="str">
            <v>Infant</v>
          </cell>
          <cell r="I4" t="str">
            <v>Toddler</v>
          </cell>
          <cell r="J4" t="str">
            <v>Preschool</v>
          </cell>
          <cell r="K4" t="str">
            <v>JK/SK FT</v>
          </cell>
          <cell r="L4" t="str">
            <v>JK/Preschool FT ScYr</v>
          </cell>
          <cell r="M4" t="str">
            <v>Kindergarten alt FT</v>
          </cell>
          <cell r="N4" t="str">
            <v>Kindergarten alt B&amp;A</v>
          </cell>
          <cell r="O4" t="str">
            <v>School age (1-15) B&amp;A</v>
          </cell>
          <cell r="P4" t="str">
            <v>School age alt FT</v>
          </cell>
        </row>
        <row r="5">
          <cell r="A5" t="str">
            <v>0000088166</v>
          </cell>
          <cell r="B5" t="str">
            <v>Austin Academy "For Early Learners"</v>
          </cell>
          <cell r="C5" t="str">
            <v>AA</v>
          </cell>
          <cell r="D5">
            <v>2880</v>
          </cell>
          <cell r="E5">
            <v>11981</v>
          </cell>
          <cell r="F5">
            <v>0</v>
          </cell>
          <cell r="G5">
            <v>2880</v>
          </cell>
          <cell r="H5">
            <v>0</v>
          </cell>
          <cell r="I5">
            <v>0</v>
          </cell>
          <cell r="J5">
            <v>2880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0000027419</v>
          </cell>
          <cell r="B6" t="str">
            <v>Awesome Beginnings Co-op Nursery School Inc</v>
          </cell>
          <cell r="C6" t="str">
            <v>AB</v>
          </cell>
          <cell r="D6">
            <v>2880</v>
          </cell>
          <cell r="E6">
            <v>11981</v>
          </cell>
          <cell r="F6">
            <v>0</v>
          </cell>
          <cell r="G6">
            <v>2880</v>
          </cell>
          <cell r="H6">
            <v>0</v>
          </cell>
          <cell r="I6">
            <v>0</v>
          </cell>
          <cell r="J6">
            <v>2880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</row>
        <row r="7">
          <cell r="A7" t="str">
            <v>0000000557</v>
          </cell>
          <cell r="B7" t="str">
            <v>Ancaster Little Gems Children's Centre</v>
          </cell>
          <cell r="C7" t="str">
            <v>ALG</v>
          </cell>
          <cell r="D7">
            <v>42978</v>
          </cell>
          <cell r="E7">
            <v>178788</v>
          </cell>
          <cell r="F7">
            <v>0</v>
          </cell>
          <cell r="G7">
            <v>42978</v>
          </cell>
          <cell r="H7">
            <v>7128</v>
          </cell>
          <cell r="I7">
            <v>17400</v>
          </cell>
          <cell r="J7">
            <v>17280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600</v>
          </cell>
          <cell r="P7">
            <v>570</v>
          </cell>
        </row>
        <row r="8">
          <cell r="A8" t="str">
            <v>0000000559</v>
          </cell>
          <cell r="B8" t="str">
            <v>Ancaster Small Fry Co-op Preschool</v>
          </cell>
          <cell r="C8" t="str">
            <v>ASF</v>
          </cell>
          <cell r="D8">
            <v>5200</v>
          </cell>
          <cell r="E8">
            <v>21632</v>
          </cell>
          <cell r="F8">
            <v>0</v>
          </cell>
          <cell r="G8">
            <v>5200</v>
          </cell>
          <cell r="H8">
            <v>0</v>
          </cell>
          <cell r="I8">
            <v>2320</v>
          </cell>
          <cell r="J8">
            <v>2880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0000000829</v>
          </cell>
          <cell r="B9" t="str">
            <v>Benjamin Bunny Nursery School</v>
          </cell>
          <cell r="C9" t="str">
            <v>BB</v>
          </cell>
          <cell r="D9">
            <v>5760</v>
          </cell>
          <cell r="E9">
            <v>23962</v>
          </cell>
          <cell r="F9">
            <v>0</v>
          </cell>
          <cell r="G9">
            <v>5760</v>
          </cell>
          <cell r="H9">
            <v>0</v>
          </cell>
          <cell r="I9">
            <v>0</v>
          </cell>
          <cell r="J9">
            <v>5760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0000081480</v>
          </cell>
          <cell r="B10" t="str">
            <v>Birch Avenue Child Care Centre</v>
          </cell>
          <cell r="C10" t="str">
            <v>BC</v>
          </cell>
          <cell r="D10">
            <v>13344</v>
          </cell>
          <cell r="E10">
            <v>55511</v>
          </cell>
          <cell r="F10">
            <v>0</v>
          </cell>
          <cell r="G10">
            <v>13344</v>
          </cell>
          <cell r="H10">
            <v>0</v>
          </cell>
          <cell r="I10">
            <v>5568</v>
          </cell>
          <cell r="J10">
            <v>7776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 t="str">
            <v>0000074859</v>
          </cell>
          <cell r="B11" t="str">
            <v>Blossoms Child Care Centre Inc.</v>
          </cell>
          <cell r="C11" t="str">
            <v>BL</v>
          </cell>
          <cell r="D11">
            <v>20784</v>
          </cell>
          <cell r="E11">
            <v>86461</v>
          </cell>
          <cell r="F11">
            <v>0</v>
          </cell>
          <cell r="G11">
            <v>20784</v>
          </cell>
          <cell r="H11">
            <v>0</v>
          </cell>
          <cell r="I11">
            <v>6960</v>
          </cell>
          <cell r="J11">
            <v>13824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0000079448</v>
          </cell>
          <cell r="B12" t="str">
            <v>Cudley Corner Child Care Centre Inc</v>
          </cell>
          <cell r="C12" t="str">
            <v>CC</v>
          </cell>
          <cell r="D12">
            <v>26499</v>
          </cell>
          <cell r="E12">
            <v>110236</v>
          </cell>
          <cell r="F12">
            <v>0</v>
          </cell>
          <cell r="G12">
            <v>26499</v>
          </cell>
          <cell r="H12">
            <v>0</v>
          </cell>
          <cell r="I12">
            <v>6960</v>
          </cell>
          <cell r="J12">
            <v>18144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540</v>
          </cell>
          <cell r="P12">
            <v>855</v>
          </cell>
        </row>
        <row r="13">
          <cell r="A13" t="str">
            <v>0000001246</v>
          </cell>
          <cell r="B13" t="str">
            <v>Central Day Care</v>
          </cell>
          <cell r="C13" t="str">
            <v>CDC</v>
          </cell>
          <cell r="D13">
            <v>43104</v>
          </cell>
          <cell r="E13">
            <v>179313</v>
          </cell>
          <cell r="F13">
            <v>0</v>
          </cell>
          <cell r="G13">
            <v>43104</v>
          </cell>
          <cell r="H13">
            <v>11880</v>
          </cell>
          <cell r="I13">
            <v>17400</v>
          </cell>
          <cell r="J13">
            <v>13824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0000007095</v>
          </cell>
          <cell r="B14" t="str">
            <v>Chestnut Tree Preschool Inc</v>
          </cell>
          <cell r="C14" t="str">
            <v>CT</v>
          </cell>
          <cell r="D14">
            <v>2880</v>
          </cell>
          <cell r="E14">
            <v>11981</v>
          </cell>
          <cell r="F14">
            <v>0</v>
          </cell>
          <cell r="G14">
            <v>2880</v>
          </cell>
          <cell r="H14">
            <v>0</v>
          </cell>
          <cell r="I14">
            <v>0</v>
          </cell>
          <cell r="J14">
            <v>2880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>0000078597</v>
          </cell>
          <cell r="B15" t="str">
            <v>Childventures Early Learning Academy</v>
          </cell>
          <cell r="C15" t="str">
            <v>CV</v>
          </cell>
          <cell r="D15">
            <v>52392</v>
          </cell>
          <cell r="E15">
            <v>217951</v>
          </cell>
          <cell r="F15">
            <v>0</v>
          </cell>
          <cell r="G15">
            <v>52392</v>
          </cell>
          <cell r="H15">
            <v>14256</v>
          </cell>
          <cell r="I15">
            <v>17400</v>
          </cell>
          <cell r="J15">
            <v>20736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0000069834</v>
          </cell>
          <cell r="B16" t="str">
            <v>Daycare on Delaware</v>
          </cell>
          <cell r="C16" t="str">
            <v>DD</v>
          </cell>
          <cell r="D16">
            <v>13008</v>
          </cell>
          <cell r="E16">
            <v>54113</v>
          </cell>
          <cell r="F16">
            <v>0</v>
          </cell>
          <cell r="G16">
            <v>13008</v>
          </cell>
          <cell r="H16">
            <v>0</v>
          </cell>
          <cell r="I16">
            <v>6960</v>
          </cell>
          <cell r="J16">
            <v>6048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0000036066</v>
          </cell>
          <cell r="B17" t="str">
            <v>Dundas Valley Montessori School</v>
          </cell>
          <cell r="C17" t="str">
            <v>DV</v>
          </cell>
          <cell r="D17">
            <v>25920</v>
          </cell>
          <cell r="E17">
            <v>107827</v>
          </cell>
          <cell r="F17">
            <v>0</v>
          </cell>
          <cell r="G17">
            <v>25920</v>
          </cell>
          <cell r="H17">
            <v>0</v>
          </cell>
          <cell r="I17">
            <v>0</v>
          </cell>
          <cell r="J17">
            <v>25920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 t="str">
            <v>0000002345</v>
          </cell>
          <cell r="B18" t="str">
            <v>First Class Children's Centre</v>
          </cell>
          <cell r="C18" t="str">
            <v>FC</v>
          </cell>
          <cell r="D18">
            <v>115320</v>
          </cell>
          <cell r="E18">
            <v>479731</v>
          </cell>
          <cell r="F18">
            <v>0</v>
          </cell>
          <cell r="G18">
            <v>115320</v>
          </cell>
          <cell r="H18">
            <v>35640</v>
          </cell>
          <cell r="I18">
            <v>27840</v>
          </cell>
          <cell r="J18">
            <v>51840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>0000002301</v>
          </cell>
          <cell r="B19" t="str">
            <v>Farmers Dell Cooperative Preschool of Glanbrook</v>
          </cell>
          <cell r="C19" t="str">
            <v>FD</v>
          </cell>
          <cell r="D19">
            <v>2880</v>
          </cell>
          <cell r="E19">
            <v>11981</v>
          </cell>
          <cell r="F19">
            <v>0</v>
          </cell>
          <cell r="G19">
            <v>2880</v>
          </cell>
          <cell r="H19">
            <v>0</v>
          </cell>
          <cell r="I19">
            <v>0</v>
          </cell>
          <cell r="J19">
            <v>2880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NEW</v>
          </cell>
          <cell r="B20" t="str">
            <v>Fan-Tastic Scholars Child Learning Centre</v>
          </cell>
          <cell r="C20" t="str">
            <v>FS</v>
          </cell>
          <cell r="D20">
            <v>17352</v>
          </cell>
          <cell r="E20">
            <v>72184</v>
          </cell>
          <cell r="F20">
            <v>0</v>
          </cell>
          <cell r="G20">
            <v>17352</v>
          </cell>
          <cell r="H20">
            <v>0</v>
          </cell>
          <cell r="I20">
            <v>10440</v>
          </cell>
          <cell r="J20">
            <v>6912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0000002470</v>
          </cell>
          <cell r="B21" t="str">
            <v>Garside Day Care Centre</v>
          </cell>
          <cell r="C21" t="str">
            <v>GD</v>
          </cell>
          <cell r="D21">
            <v>20784</v>
          </cell>
          <cell r="E21">
            <v>86461</v>
          </cell>
          <cell r="F21">
            <v>0</v>
          </cell>
          <cell r="G21">
            <v>20784</v>
          </cell>
          <cell r="H21">
            <v>0</v>
          </cell>
          <cell r="I21">
            <v>6960</v>
          </cell>
          <cell r="J21">
            <v>13824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A22" t="str">
            <v>0000002847</v>
          </cell>
          <cell r="B22" t="str">
            <v>Heritage Green Child Care Inc</v>
          </cell>
          <cell r="C22" t="str">
            <v>HG</v>
          </cell>
          <cell r="D22">
            <v>24705</v>
          </cell>
          <cell r="E22">
            <v>102773</v>
          </cell>
          <cell r="F22">
            <v>0</v>
          </cell>
          <cell r="G22">
            <v>24705</v>
          </cell>
          <cell r="H22">
            <v>0</v>
          </cell>
          <cell r="I22">
            <v>6960</v>
          </cell>
          <cell r="J22">
            <v>13824</v>
          </cell>
          <cell r="K22">
            <v>0</v>
          </cell>
          <cell r="L22">
            <v>0</v>
          </cell>
          <cell r="M22">
            <v>870</v>
          </cell>
          <cell r="N22">
            <v>540</v>
          </cell>
          <cell r="O22">
            <v>972</v>
          </cell>
          <cell r="P22">
            <v>1539</v>
          </cell>
        </row>
        <row r="23">
          <cell r="A23" t="str">
            <v>0000002727</v>
          </cell>
          <cell r="B23" t="str">
            <v>Hamilton Early Learning Centre</v>
          </cell>
          <cell r="C23" t="str">
            <v>HLC</v>
          </cell>
          <cell r="D23">
            <v>20784</v>
          </cell>
          <cell r="E23">
            <v>86461</v>
          </cell>
          <cell r="F23">
            <v>0</v>
          </cell>
          <cell r="G23">
            <v>20784</v>
          </cell>
          <cell r="H23">
            <v>0</v>
          </cell>
          <cell r="I23">
            <v>6960</v>
          </cell>
          <cell r="J23">
            <v>13824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A24" t="str">
            <v>0000002770</v>
          </cell>
          <cell r="B24" t="str">
            <v>Hamilton-Wentworth Catholic Child Care Centres Inc</v>
          </cell>
          <cell r="C24" t="str">
            <v>HWCCCC</v>
          </cell>
          <cell r="D24">
            <v>340469</v>
          </cell>
          <cell r="E24">
            <v>1416351</v>
          </cell>
          <cell r="F24">
            <v>0</v>
          </cell>
          <cell r="G24">
            <v>340469</v>
          </cell>
          <cell r="H24">
            <v>23760</v>
          </cell>
          <cell r="I24">
            <v>59160</v>
          </cell>
          <cell r="J24">
            <v>140832</v>
          </cell>
          <cell r="K24">
            <v>0</v>
          </cell>
          <cell r="L24">
            <v>0</v>
          </cell>
          <cell r="M24">
            <v>13050</v>
          </cell>
          <cell r="N24">
            <v>37368</v>
          </cell>
          <cell r="O24">
            <v>49199</v>
          </cell>
          <cell r="P24">
            <v>17100</v>
          </cell>
        </row>
        <row r="25">
          <cell r="A25" t="str">
            <v>0000002976</v>
          </cell>
          <cell r="B25" t="str">
            <v>Infant Jesus Kindergarten</v>
          </cell>
          <cell r="C25" t="str">
            <v>IJ</v>
          </cell>
          <cell r="D25">
            <v>48528</v>
          </cell>
          <cell r="E25">
            <v>201876</v>
          </cell>
          <cell r="F25">
            <v>0</v>
          </cell>
          <cell r="G25">
            <v>48528</v>
          </cell>
          <cell r="H25">
            <v>0</v>
          </cell>
          <cell r="I25">
            <v>20880</v>
          </cell>
          <cell r="J25">
            <v>27648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 t="str">
            <v>0000082536</v>
          </cell>
          <cell r="B26" t="str">
            <v>Imagineer’s Early Learning Centre</v>
          </cell>
          <cell r="C26" t="str">
            <v>IM</v>
          </cell>
          <cell r="D26">
            <v>16764</v>
          </cell>
          <cell r="E26">
            <v>69738</v>
          </cell>
          <cell r="F26">
            <v>0</v>
          </cell>
          <cell r="G26">
            <v>16764</v>
          </cell>
          <cell r="H26">
            <v>0</v>
          </cell>
          <cell r="I26">
            <v>9744</v>
          </cell>
          <cell r="J26">
            <v>6480</v>
          </cell>
          <cell r="K26">
            <v>0</v>
          </cell>
          <cell r="L26">
            <v>0</v>
          </cell>
          <cell r="M26">
            <v>0</v>
          </cell>
          <cell r="N26">
            <v>540</v>
          </cell>
          <cell r="O26">
            <v>0</v>
          </cell>
          <cell r="P26">
            <v>0</v>
          </cell>
        </row>
        <row r="27">
          <cell r="A27" t="str">
            <v>0000007093</v>
          </cell>
          <cell r="B27" t="str">
            <v>Jacks &amp; Jills Co-op Preschool of Ancaster Inc</v>
          </cell>
          <cell r="C27" t="str">
            <v>JJ</v>
          </cell>
          <cell r="D27">
            <v>4320</v>
          </cell>
          <cell r="E27">
            <v>17971</v>
          </cell>
          <cell r="F27">
            <v>0</v>
          </cell>
          <cell r="G27">
            <v>4320</v>
          </cell>
          <cell r="H27">
            <v>0</v>
          </cell>
          <cell r="I27">
            <v>0</v>
          </cell>
          <cell r="J27">
            <v>4320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 t="str">
            <v>0000003110</v>
          </cell>
          <cell r="B28" t="str">
            <v>Jamesville Children's Day Care Centre</v>
          </cell>
          <cell r="C28" t="str">
            <v>JV</v>
          </cell>
          <cell r="D28">
            <v>36606</v>
          </cell>
          <cell r="E28">
            <v>152281</v>
          </cell>
          <cell r="F28">
            <v>0</v>
          </cell>
          <cell r="G28">
            <v>36606</v>
          </cell>
          <cell r="H28">
            <v>0</v>
          </cell>
          <cell r="I28">
            <v>17400</v>
          </cell>
          <cell r="J28">
            <v>16416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1080</v>
          </cell>
          <cell r="P28">
            <v>1710</v>
          </cell>
        </row>
        <row r="29">
          <cell r="A29" t="str">
            <v>0000091949</v>
          </cell>
          <cell r="B29" t="str">
            <v>Kids and Company Ltd.</v>
          </cell>
          <cell r="C29" t="str">
            <v>KC</v>
          </cell>
          <cell r="D29">
            <v>16104</v>
          </cell>
          <cell r="E29">
            <v>66993</v>
          </cell>
          <cell r="F29">
            <v>0</v>
          </cell>
          <cell r="G29">
            <v>16104</v>
          </cell>
          <cell r="H29">
            <v>9504</v>
          </cell>
          <cell r="I29">
            <v>4872</v>
          </cell>
          <cell r="J29">
            <v>1728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 t="str">
            <v>0000074858</v>
          </cell>
          <cell r="B30" t="str">
            <v>Kinderseeds</v>
          </cell>
          <cell r="C30" t="str">
            <v>KS</v>
          </cell>
          <cell r="D30">
            <v>2880</v>
          </cell>
          <cell r="E30">
            <v>11981</v>
          </cell>
          <cell r="F30">
            <v>0</v>
          </cell>
          <cell r="G30">
            <v>2880</v>
          </cell>
          <cell r="H30">
            <v>0</v>
          </cell>
          <cell r="I30">
            <v>0</v>
          </cell>
          <cell r="J30">
            <v>2880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A31" t="str">
            <v>0000053768</v>
          </cell>
          <cell r="B31" t="str">
            <v>Kindertown Child Care Centre</v>
          </cell>
          <cell r="C31" t="str">
            <v>KT</v>
          </cell>
          <cell r="D31">
            <v>42888</v>
          </cell>
          <cell r="E31">
            <v>178414</v>
          </cell>
          <cell r="F31">
            <v>0</v>
          </cell>
          <cell r="G31">
            <v>42888</v>
          </cell>
          <cell r="H31">
            <v>0</v>
          </cell>
          <cell r="I31">
            <v>17400</v>
          </cell>
          <cell r="J31">
            <v>20736</v>
          </cell>
          <cell r="K31">
            <v>0</v>
          </cell>
          <cell r="L31">
            <v>0</v>
          </cell>
          <cell r="M31">
            <v>2088</v>
          </cell>
          <cell r="N31">
            <v>1296</v>
          </cell>
          <cell r="O31">
            <v>0</v>
          </cell>
          <cell r="P31">
            <v>1368</v>
          </cell>
        </row>
        <row r="32">
          <cell r="A32" t="str">
            <v>0000003481</v>
          </cell>
          <cell r="B32" t="str">
            <v>LeBallon Rouge De Hamilton</v>
          </cell>
          <cell r="C32" t="str">
            <v>LBR</v>
          </cell>
          <cell r="D32">
            <v>22392</v>
          </cell>
          <cell r="E32">
            <v>93151</v>
          </cell>
          <cell r="F32">
            <v>0</v>
          </cell>
          <cell r="G32">
            <v>22392</v>
          </cell>
          <cell r="H32">
            <v>0</v>
          </cell>
          <cell r="I32">
            <v>10440</v>
          </cell>
          <cell r="J32">
            <v>6912</v>
          </cell>
          <cell r="K32">
            <v>0</v>
          </cell>
          <cell r="L32">
            <v>0</v>
          </cell>
          <cell r="M32">
            <v>1740</v>
          </cell>
          <cell r="N32">
            <v>1080</v>
          </cell>
          <cell r="O32">
            <v>1080</v>
          </cell>
          <cell r="P32">
            <v>1140</v>
          </cell>
        </row>
        <row r="33">
          <cell r="A33" t="str">
            <v>0000003609</v>
          </cell>
          <cell r="B33" t="str">
            <v>Lucky Day Nursery Inc</v>
          </cell>
          <cell r="C33" t="str">
            <v>LD</v>
          </cell>
          <cell r="D33">
            <v>27696</v>
          </cell>
          <cell r="E33">
            <v>115215</v>
          </cell>
          <cell r="F33">
            <v>0</v>
          </cell>
          <cell r="G33">
            <v>27696</v>
          </cell>
          <cell r="H33">
            <v>0</v>
          </cell>
          <cell r="I33">
            <v>6960</v>
          </cell>
          <cell r="J33">
            <v>20736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 t="str">
            <v>0000003427</v>
          </cell>
          <cell r="B34" t="str">
            <v>LaGarderie Le Petit Navire De Hamilton Inc</v>
          </cell>
          <cell r="C34" t="str">
            <v>LeP</v>
          </cell>
          <cell r="D34">
            <v>20142</v>
          </cell>
          <cell r="E34">
            <v>83791</v>
          </cell>
          <cell r="F34">
            <v>0</v>
          </cell>
          <cell r="G34">
            <v>20142</v>
          </cell>
          <cell r="H34">
            <v>0</v>
          </cell>
          <cell r="I34">
            <v>10440</v>
          </cell>
          <cell r="J34">
            <v>6912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1080</v>
          </cell>
          <cell r="P34">
            <v>1710</v>
          </cell>
        </row>
        <row r="35">
          <cell r="A35" t="str">
            <v>0000026042</v>
          </cell>
          <cell r="B35" t="str">
            <v>Little Learning House Fennell</v>
          </cell>
          <cell r="C35" t="str">
            <v>LLH</v>
          </cell>
          <cell r="D35">
            <v>26832</v>
          </cell>
          <cell r="E35">
            <v>111621</v>
          </cell>
          <cell r="F35">
            <v>0</v>
          </cell>
          <cell r="G35">
            <v>26832</v>
          </cell>
          <cell r="H35">
            <v>7128</v>
          </cell>
          <cell r="I35">
            <v>13224</v>
          </cell>
          <cell r="J35">
            <v>6480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0000003559</v>
          </cell>
          <cell r="B36" t="str">
            <v>Little Mountaineers</v>
          </cell>
          <cell r="C36" t="str">
            <v>LM</v>
          </cell>
          <cell r="D36">
            <v>6372</v>
          </cell>
          <cell r="E36">
            <v>26508</v>
          </cell>
          <cell r="F36">
            <v>0</v>
          </cell>
          <cell r="G36">
            <v>6372</v>
          </cell>
          <cell r="H36">
            <v>0</v>
          </cell>
          <cell r="I36">
            <v>3132</v>
          </cell>
          <cell r="J36">
            <v>3240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0000003560</v>
          </cell>
          <cell r="B37" t="str">
            <v>Little Peoples Day Care</v>
          </cell>
          <cell r="C37" t="str">
            <v>LP</v>
          </cell>
          <cell r="D37">
            <v>77754</v>
          </cell>
          <cell r="E37">
            <v>323457</v>
          </cell>
          <cell r="F37">
            <v>0</v>
          </cell>
          <cell r="G37">
            <v>77754</v>
          </cell>
          <cell r="H37">
            <v>11880</v>
          </cell>
          <cell r="I37">
            <v>31320</v>
          </cell>
          <cell r="J37">
            <v>31104</v>
          </cell>
          <cell r="K37">
            <v>0</v>
          </cell>
          <cell r="L37">
            <v>0</v>
          </cell>
          <cell r="M37">
            <v>1740</v>
          </cell>
          <cell r="N37">
            <v>0</v>
          </cell>
          <cell r="O37">
            <v>0</v>
          </cell>
          <cell r="P37">
            <v>1710</v>
          </cell>
        </row>
        <row r="38">
          <cell r="A38" t="str">
            <v>0000003852</v>
          </cell>
          <cell r="B38" t="str">
            <v>McMaster Children's Centre Inc</v>
          </cell>
          <cell r="C38" t="str">
            <v>McM</v>
          </cell>
          <cell r="D38">
            <v>34632</v>
          </cell>
          <cell r="E38">
            <v>144069</v>
          </cell>
          <cell r="F38">
            <v>0</v>
          </cell>
          <cell r="G38">
            <v>34632</v>
          </cell>
          <cell r="H38">
            <v>0</v>
          </cell>
          <cell r="I38">
            <v>10440</v>
          </cell>
          <cell r="J38">
            <v>24192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A39" t="str">
            <v>0000053769</v>
          </cell>
          <cell r="B39" t="str">
            <v>Meadowlands Preschool Inc.</v>
          </cell>
          <cell r="C39" t="str">
            <v>MD</v>
          </cell>
          <cell r="D39">
            <v>56520</v>
          </cell>
          <cell r="E39">
            <v>235123</v>
          </cell>
          <cell r="F39">
            <v>0</v>
          </cell>
          <cell r="G39">
            <v>56520</v>
          </cell>
          <cell r="H39">
            <v>11880</v>
          </cell>
          <cell r="I39">
            <v>20880</v>
          </cell>
          <cell r="J39">
            <v>23760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 t="str">
            <v>0000004010</v>
          </cell>
          <cell r="B40" t="str">
            <v>Mother Goose Coop Preschool Inc</v>
          </cell>
          <cell r="C40" t="str">
            <v>MG</v>
          </cell>
          <cell r="D40">
            <v>2880</v>
          </cell>
          <cell r="E40">
            <v>11981</v>
          </cell>
          <cell r="F40">
            <v>0</v>
          </cell>
          <cell r="G40">
            <v>2880</v>
          </cell>
          <cell r="H40">
            <v>0</v>
          </cell>
          <cell r="I40">
            <v>0</v>
          </cell>
          <cell r="J40">
            <v>2880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A41" t="str">
            <v>0000004019</v>
          </cell>
          <cell r="B41" t="str">
            <v>Mountain Nursery School</v>
          </cell>
          <cell r="C41" t="str">
            <v>MN</v>
          </cell>
          <cell r="D41">
            <v>13872</v>
          </cell>
          <cell r="E41">
            <v>57708</v>
          </cell>
          <cell r="F41">
            <v>0</v>
          </cell>
          <cell r="G41">
            <v>13872</v>
          </cell>
          <cell r="H41">
            <v>0</v>
          </cell>
          <cell r="I41">
            <v>6960</v>
          </cell>
          <cell r="J41">
            <v>6912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A42" t="str">
            <v>0000003856</v>
          </cell>
          <cell r="B42" t="str">
            <v>McMaster Students Union Incorporated</v>
          </cell>
          <cell r="C42" t="str">
            <v>MSU</v>
          </cell>
          <cell r="D42">
            <v>24264</v>
          </cell>
          <cell r="E42">
            <v>100938</v>
          </cell>
          <cell r="F42">
            <v>0</v>
          </cell>
          <cell r="G42">
            <v>24264</v>
          </cell>
          <cell r="H42">
            <v>0</v>
          </cell>
          <cell r="I42">
            <v>10440</v>
          </cell>
          <cell r="J42">
            <v>13824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0000004258</v>
          </cell>
          <cell r="B43" t="str">
            <v>Noah's Ark Children's Centre</v>
          </cell>
          <cell r="C43" t="str">
            <v>NA</v>
          </cell>
          <cell r="D43">
            <v>18723</v>
          </cell>
          <cell r="E43">
            <v>77888</v>
          </cell>
          <cell r="F43">
            <v>0</v>
          </cell>
          <cell r="G43">
            <v>18723</v>
          </cell>
          <cell r="H43">
            <v>0</v>
          </cell>
          <cell r="I43">
            <v>6960</v>
          </cell>
          <cell r="J43">
            <v>10368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540</v>
          </cell>
          <cell r="P43">
            <v>855</v>
          </cell>
        </row>
        <row r="44">
          <cell r="A44" t="str">
            <v>0000062723</v>
          </cell>
          <cell r="B44" t="str">
            <v>Niwasa Early Learning and Care Centre</v>
          </cell>
          <cell r="C44" t="str">
            <v>NIW</v>
          </cell>
          <cell r="D44">
            <v>10368</v>
          </cell>
          <cell r="E44">
            <v>43131</v>
          </cell>
          <cell r="F44">
            <v>0</v>
          </cell>
          <cell r="G44">
            <v>10368</v>
          </cell>
          <cell r="H44">
            <v>0</v>
          </cell>
          <cell r="I44">
            <v>0</v>
          </cell>
          <cell r="J44">
            <v>10368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A45" t="str">
            <v>0000006043</v>
          </cell>
          <cell r="B45" t="str">
            <v>Paradise Corner Children's Centre</v>
          </cell>
          <cell r="C45" t="str">
            <v>PC</v>
          </cell>
          <cell r="D45">
            <v>52570</v>
          </cell>
          <cell r="E45">
            <v>218691</v>
          </cell>
          <cell r="F45">
            <v>0</v>
          </cell>
          <cell r="G45">
            <v>52570</v>
          </cell>
          <cell r="H45">
            <v>11880</v>
          </cell>
          <cell r="I45">
            <v>10440</v>
          </cell>
          <cell r="J45">
            <v>29376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874</v>
          </cell>
        </row>
        <row r="46">
          <cell r="A46" t="str">
            <v>0000075862</v>
          </cell>
          <cell r="B46" t="str">
            <v>Peekaboo Group Child Care Inc</v>
          </cell>
          <cell r="C46" t="str">
            <v>PG</v>
          </cell>
          <cell r="D46">
            <v>58380</v>
          </cell>
          <cell r="E46">
            <v>242861</v>
          </cell>
          <cell r="F46">
            <v>0</v>
          </cell>
          <cell r="G46">
            <v>58380</v>
          </cell>
          <cell r="H46">
            <v>11880</v>
          </cell>
          <cell r="I46">
            <v>17400</v>
          </cell>
          <cell r="J46">
            <v>20736</v>
          </cell>
          <cell r="K46">
            <v>0</v>
          </cell>
          <cell r="L46">
            <v>0</v>
          </cell>
          <cell r="M46">
            <v>3045</v>
          </cell>
          <cell r="N46">
            <v>2754</v>
          </cell>
          <cell r="O46">
            <v>1140</v>
          </cell>
          <cell r="P46">
            <v>1425</v>
          </cell>
        </row>
        <row r="47">
          <cell r="A47" t="str">
            <v>0000004505</v>
          </cell>
          <cell r="B47" t="str">
            <v>Paramount Family Centre</v>
          </cell>
          <cell r="C47" t="str">
            <v>PM</v>
          </cell>
          <cell r="D47">
            <v>36012</v>
          </cell>
          <cell r="E47">
            <v>149810</v>
          </cell>
          <cell r="F47">
            <v>0</v>
          </cell>
          <cell r="G47">
            <v>36012</v>
          </cell>
          <cell r="H47">
            <v>0</v>
          </cell>
          <cell r="I47">
            <v>20880</v>
          </cell>
          <cell r="J47">
            <v>10368</v>
          </cell>
          <cell r="K47">
            <v>0</v>
          </cell>
          <cell r="L47">
            <v>0</v>
          </cell>
          <cell r="M47">
            <v>1044</v>
          </cell>
          <cell r="N47">
            <v>0</v>
          </cell>
          <cell r="O47">
            <v>1440</v>
          </cell>
          <cell r="P47">
            <v>2280</v>
          </cell>
        </row>
        <row r="48">
          <cell r="A48" t="str">
            <v>0000007091</v>
          </cell>
          <cell r="B48" t="str">
            <v>Peter Pan Co-op Preschool of Hamilton</v>
          </cell>
          <cell r="C48" t="str">
            <v>PP</v>
          </cell>
          <cell r="D48">
            <v>6507</v>
          </cell>
          <cell r="E48">
            <v>27069</v>
          </cell>
          <cell r="F48">
            <v>0</v>
          </cell>
          <cell r="G48">
            <v>6507</v>
          </cell>
          <cell r="H48">
            <v>0</v>
          </cell>
          <cell r="I48">
            <v>3915</v>
          </cell>
          <cell r="J48">
            <v>2592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A49" t="str">
            <v>0000004620</v>
          </cell>
          <cell r="B49" t="str">
            <v>Pied Piper Co-op Preschool of Hamilton Inc</v>
          </cell>
          <cell r="C49" t="str">
            <v>PPC</v>
          </cell>
          <cell r="D49">
            <v>6360</v>
          </cell>
          <cell r="E49">
            <v>26458</v>
          </cell>
          <cell r="F49">
            <v>0</v>
          </cell>
          <cell r="G49">
            <v>6360</v>
          </cell>
          <cell r="H49">
            <v>0</v>
          </cell>
          <cell r="I49">
            <v>3480</v>
          </cell>
          <cell r="J49">
            <v>2880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A50" t="str">
            <v>0000004137</v>
          </cell>
          <cell r="B50" t="str">
            <v>Mt Hamilton Baptist Day Care Centre</v>
          </cell>
          <cell r="C50" t="str">
            <v>PUM</v>
          </cell>
          <cell r="D50">
            <v>56640</v>
          </cell>
          <cell r="E50">
            <v>235622</v>
          </cell>
          <cell r="F50">
            <v>0</v>
          </cell>
          <cell r="G50">
            <v>56640</v>
          </cell>
          <cell r="H50">
            <v>11880</v>
          </cell>
          <cell r="I50">
            <v>17400</v>
          </cell>
          <cell r="J50">
            <v>20736</v>
          </cell>
          <cell r="K50">
            <v>0</v>
          </cell>
          <cell r="L50">
            <v>0</v>
          </cell>
          <cell r="M50">
            <v>2262</v>
          </cell>
          <cell r="N50">
            <v>1944</v>
          </cell>
          <cell r="O50">
            <v>936</v>
          </cell>
          <cell r="P50">
            <v>1482</v>
          </cell>
        </row>
        <row r="51">
          <cell r="A51" t="str">
            <v>0000010875</v>
          </cell>
          <cell r="B51" t="str">
            <v>Redeemer University College</v>
          </cell>
          <cell r="C51" t="str">
            <v>RED</v>
          </cell>
          <cell r="D51">
            <v>12312</v>
          </cell>
          <cell r="E51">
            <v>51218</v>
          </cell>
          <cell r="F51">
            <v>0</v>
          </cell>
          <cell r="G51">
            <v>12312</v>
          </cell>
          <cell r="H51">
            <v>7128</v>
          </cell>
          <cell r="I51">
            <v>0</v>
          </cell>
          <cell r="J51">
            <v>5184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 t="str">
            <v>Journal</v>
          </cell>
          <cell r="B52" t="str">
            <v>Red Hill Family Centre</v>
          </cell>
          <cell r="C52" t="str">
            <v>RH</v>
          </cell>
          <cell r="D52">
            <v>43728</v>
          </cell>
          <cell r="E52">
            <v>181908</v>
          </cell>
          <cell r="F52">
            <v>0</v>
          </cell>
          <cell r="G52">
            <v>43728</v>
          </cell>
          <cell r="H52">
            <v>0</v>
          </cell>
          <cell r="I52">
            <v>13920</v>
          </cell>
          <cell r="J52">
            <v>29808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0000005306</v>
          </cell>
          <cell r="B53" t="str">
            <v>Stoney Creek Co-op Preschool Inc</v>
          </cell>
          <cell r="C53" t="str">
            <v>SC</v>
          </cell>
          <cell r="D53">
            <v>2880</v>
          </cell>
          <cell r="E53">
            <v>11981</v>
          </cell>
          <cell r="F53">
            <v>0</v>
          </cell>
          <cell r="G53">
            <v>2880</v>
          </cell>
          <cell r="H53">
            <v>0</v>
          </cell>
          <cell r="I53">
            <v>0</v>
          </cell>
          <cell r="J53">
            <v>2880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A54" t="str">
            <v>0000005933</v>
          </cell>
          <cell r="B54" t="str">
            <v>Sunny Days Nursery</v>
          </cell>
          <cell r="C54" t="str">
            <v>SD</v>
          </cell>
          <cell r="D54">
            <v>10368</v>
          </cell>
          <cell r="E54">
            <v>43131</v>
          </cell>
          <cell r="F54">
            <v>0</v>
          </cell>
          <cell r="G54">
            <v>10368</v>
          </cell>
          <cell r="H54">
            <v>0</v>
          </cell>
          <cell r="I54">
            <v>0</v>
          </cell>
          <cell r="J54">
            <v>10368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A55" t="str">
            <v>0000005253</v>
          </cell>
          <cell r="B55" t="str">
            <v>St James Co-op  Nursery School of Dundas</v>
          </cell>
          <cell r="C55" t="str">
            <v>SJ</v>
          </cell>
          <cell r="D55">
            <v>7020</v>
          </cell>
          <cell r="E55">
            <v>29203</v>
          </cell>
          <cell r="F55">
            <v>0</v>
          </cell>
          <cell r="G55">
            <v>7020</v>
          </cell>
          <cell r="H55">
            <v>0</v>
          </cell>
          <cell r="I55">
            <v>3132</v>
          </cell>
          <cell r="J55">
            <v>3888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 t="str">
            <v>0000005260</v>
          </cell>
          <cell r="B56" t="str">
            <v>St Mark's Co-op Preschool Inc</v>
          </cell>
          <cell r="C56" t="str">
            <v>SM</v>
          </cell>
          <cell r="D56">
            <v>2880</v>
          </cell>
          <cell r="E56">
            <v>11981</v>
          </cell>
          <cell r="F56">
            <v>0</v>
          </cell>
          <cell r="G56">
            <v>2880</v>
          </cell>
          <cell r="H56">
            <v>0</v>
          </cell>
          <cell r="I56">
            <v>0</v>
          </cell>
          <cell r="J56">
            <v>2880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0000032082</v>
          </cell>
          <cell r="B57" t="str">
            <v>St. Martin's Manor Early Learning Centre</v>
          </cell>
          <cell r="C57" t="str">
            <v>SMM</v>
          </cell>
          <cell r="D57">
            <v>22320</v>
          </cell>
          <cell r="E57">
            <v>92851</v>
          </cell>
          <cell r="F57">
            <v>0</v>
          </cell>
          <cell r="G57">
            <v>22320</v>
          </cell>
          <cell r="H57">
            <v>11880</v>
          </cell>
          <cell r="I57">
            <v>10440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 t="str">
            <v>0000005244</v>
          </cell>
          <cell r="B58" t="str">
            <v>St Matthew's Children's Centre</v>
          </cell>
          <cell r="C58" t="str">
            <v>SMT</v>
          </cell>
          <cell r="D58">
            <v>20784</v>
          </cell>
          <cell r="E58">
            <v>86461</v>
          </cell>
          <cell r="F58">
            <v>0</v>
          </cell>
          <cell r="G58">
            <v>20784</v>
          </cell>
          <cell r="H58">
            <v>0</v>
          </cell>
          <cell r="I58">
            <v>6960</v>
          </cell>
          <cell r="J58">
            <v>13824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 t="str">
            <v>0000005338</v>
          </cell>
          <cell r="B59" t="str">
            <v>Sunshine &amp; Rainbows Christian Day Care Ctr</v>
          </cell>
          <cell r="C59" t="str">
            <v>SR</v>
          </cell>
          <cell r="D59">
            <v>24264</v>
          </cell>
          <cell r="E59">
            <v>100938</v>
          </cell>
          <cell r="F59">
            <v>0</v>
          </cell>
          <cell r="G59">
            <v>24264</v>
          </cell>
          <cell r="H59">
            <v>0</v>
          </cell>
          <cell r="I59">
            <v>10440</v>
          </cell>
          <cell r="J59">
            <v>13824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0000069835</v>
          </cell>
          <cell r="B60" t="str">
            <v>Sunshine Daycare</v>
          </cell>
          <cell r="C60" t="str">
            <v>SS</v>
          </cell>
          <cell r="D60">
            <v>12912</v>
          </cell>
          <cell r="E60">
            <v>53714</v>
          </cell>
          <cell r="F60">
            <v>0</v>
          </cell>
          <cell r="G60">
            <v>12912</v>
          </cell>
          <cell r="H60">
            <v>0</v>
          </cell>
          <cell r="I60">
            <v>5568</v>
          </cell>
          <cell r="J60">
            <v>7344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A61" t="str">
            <v>0000076745</v>
          </cell>
          <cell r="B61" t="str">
            <v>St Joachim Children's Centre of Ancaster Inc</v>
          </cell>
          <cell r="C61" t="str">
            <v>STHO</v>
          </cell>
          <cell r="D61">
            <v>25911</v>
          </cell>
          <cell r="E61">
            <v>107790</v>
          </cell>
          <cell r="F61">
            <v>0</v>
          </cell>
          <cell r="G61">
            <v>25911</v>
          </cell>
          <cell r="H61">
            <v>0</v>
          </cell>
          <cell r="I61">
            <v>0</v>
          </cell>
          <cell r="J61">
            <v>15552</v>
          </cell>
          <cell r="K61">
            <v>0</v>
          </cell>
          <cell r="L61">
            <v>0</v>
          </cell>
          <cell r="M61">
            <v>2088</v>
          </cell>
          <cell r="N61">
            <v>1296</v>
          </cell>
          <cell r="O61">
            <v>2700</v>
          </cell>
          <cell r="P61">
            <v>4275</v>
          </cell>
        </row>
        <row r="62">
          <cell r="A62" t="str">
            <v>0000005248</v>
          </cell>
          <cell r="B62" t="str">
            <v>St Peter's Children's Day Care Centre of Hamiton</v>
          </cell>
          <cell r="C62" t="str">
            <v>STP</v>
          </cell>
          <cell r="D62">
            <v>21762</v>
          </cell>
          <cell r="E62">
            <v>90530</v>
          </cell>
          <cell r="F62">
            <v>0</v>
          </cell>
          <cell r="G62">
            <v>21762</v>
          </cell>
          <cell r="H62">
            <v>0</v>
          </cell>
          <cell r="I62">
            <v>6960</v>
          </cell>
          <cell r="J62">
            <v>12960</v>
          </cell>
          <cell r="K62">
            <v>0</v>
          </cell>
          <cell r="L62">
            <v>0</v>
          </cell>
          <cell r="M62">
            <v>0</v>
          </cell>
          <cell r="N62">
            <v>540</v>
          </cell>
          <cell r="O62">
            <v>504</v>
          </cell>
          <cell r="P62">
            <v>798</v>
          </cell>
        </row>
        <row r="63">
          <cell r="A63" t="str">
            <v>0000005387</v>
          </cell>
          <cell r="B63" t="str">
            <v>Tapawingo Day Care</v>
          </cell>
          <cell r="C63" t="str">
            <v>TAP</v>
          </cell>
          <cell r="D63">
            <v>22719</v>
          </cell>
          <cell r="E63">
            <v>94511</v>
          </cell>
          <cell r="F63">
            <v>0</v>
          </cell>
          <cell r="G63">
            <v>22719</v>
          </cell>
          <cell r="H63">
            <v>0</v>
          </cell>
          <cell r="I63">
            <v>6960</v>
          </cell>
          <cell r="J63">
            <v>13824</v>
          </cell>
          <cell r="K63">
            <v>0</v>
          </cell>
          <cell r="L63">
            <v>0</v>
          </cell>
          <cell r="M63">
            <v>0</v>
          </cell>
          <cell r="N63">
            <v>540</v>
          </cell>
          <cell r="O63">
            <v>540</v>
          </cell>
          <cell r="P63">
            <v>855</v>
          </cell>
        </row>
        <row r="64">
          <cell r="A64" t="str">
            <v>0000005127</v>
          </cell>
          <cell r="B64" t="str">
            <v>Today's Family</v>
          </cell>
          <cell r="C64" t="str">
            <v>TF</v>
          </cell>
          <cell r="D64">
            <v>317436</v>
          </cell>
          <cell r="E64">
            <v>1320534</v>
          </cell>
          <cell r="F64">
            <v>180144</v>
          </cell>
          <cell r="G64">
            <v>137292</v>
          </cell>
          <cell r="H64">
            <v>23760</v>
          </cell>
          <cell r="I64">
            <v>31320</v>
          </cell>
          <cell r="J64">
            <v>61776</v>
          </cell>
          <cell r="K64">
            <v>0</v>
          </cell>
          <cell r="L64">
            <v>0</v>
          </cell>
          <cell r="M64">
            <v>0</v>
          </cell>
          <cell r="N64">
            <v>4536</v>
          </cell>
          <cell r="O64">
            <v>10200</v>
          </cell>
          <cell r="P64">
            <v>5700</v>
          </cell>
        </row>
        <row r="65">
          <cell r="A65" t="str">
            <v>0000040311</v>
          </cell>
          <cell r="B65" t="str">
            <v>The Millgrove Children's Centre</v>
          </cell>
          <cell r="C65" t="str">
            <v>TMG</v>
          </cell>
          <cell r="D65">
            <v>35742</v>
          </cell>
          <cell r="E65">
            <v>148687</v>
          </cell>
          <cell r="F65">
            <v>0</v>
          </cell>
          <cell r="G65">
            <v>35742</v>
          </cell>
          <cell r="H65">
            <v>11880</v>
          </cell>
          <cell r="I65">
            <v>10440</v>
          </cell>
          <cell r="J65">
            <v>10368</v>
          </cell>
          <cell r="K65">
            <v>0</v>
          </cell>
          <cell r="L65">
            <v>0</v>
          </cell>
          <cell r="M65">
            <v>870</v>
          </cell>
          <cell r="N65">
            <v>0</v>
          </cell>
          <cell r="O65">
            <v>1120</v>
          </cell>
          <cell r="P65">
            <v>1064</v>
          </cell>
        </row>
        <row r="66">
          <cell r="A66" t="str">
            <v>0000007069</v>
          </cell>
          <cell r="B66" t="str">
            <v>Temple Playhouse</v>
          </cell>
          <cell r="C66" t="str">
            <v>TP</v>
          </cell>
          <cell r="D66">
            <v>19360</v>
          </cell>
          <cell r="E66">
            <v>80538</v>
          </cell>
          <cell r="F66">
            <v>0</v>
          </cell>
          <cell r="G66">
            <v>19360</v>
          </cell>
          <cell r="H66">
            <v>0</v>
          </cell>
          <cell r="I66">
            <v>8352</v>
          </cell>
          <cell r="J66">
            <v>10368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640</v>
          </cell>
          <cell r="P66">
            <v>0</v>
          </cell>
        </row>
        <row r="67">
          <cell r="A67" t="str">
            <v>0000006038</v>
          </cell>
          <cell r="B67" t="str">
            <v>Umbrella Family &amp; Child Centre of Hamilton</v>
          </cell>
          <cell r="C67" t="str">
            <v>UMB</v>
          </cell>
          <cell r="D67">
            <v>142025</v>
          </cell>
          <cell r="E67">
            <v>590824</v>
          </cell>
          <cell r="F67">
            <v>0</v>
          </cell>
          <cell r="G67">
            <v>142025</v>
          </cell>
          <cell r="H67">
            <v>0</v>
          </cell>
          <cell r="I67">
            <v>13920</v>
          </cell>
          <cell r="J67">
            <v>44928</v>
          </cell>
          <cell r="K67">
            <v>0</v>
          </cell>
          <cell r="L67">
            <v>0</v>
          </cell>
          <cell r="M67">
            <v>6612</v>
          </cell>
          <cell r="N67">
            <v>23112</v>
          </cell>
          <cell r="O67">
            <v>25704</v>
          </cell>
          <cell r="P67">
            <v>27749</v>
          </cell>
        </row>
        <row r="68">
          <cell r="A68" t="str">
            <v>0000006067</v>
          </cell>
          <cell r="B68" t="str">
            <v>Village Children's Centre of Waterdown</v>
          </cell>
          <cell r="C68" t="str">
            <v>VCC</v>
          </cell>
          <cell r="D68">
            <v>26016</v>
          </cell>
          <cell r="E68">
            <v>108227</v>
          </cell>
          <cell r="F68">
            <v>0</v>
          </cell>
          <cell r="G68">
            <v>26016</v>
          </cell>
          <cell r="H68">
            <v>0</v>
          </cell>
          <cell r="I68">
            <v>13920</v>
          </cell>
          <cell r="J68">
            <v>12096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A69" t="str">
            <v>0000005514</v>
          </cell>
          <cell r="B69" t="str">
            <v>Village Treehouse Childcare Inc.</v>
          </cell>
          <cell r="C69" t="str">
            <v>VT</v>
          </cell>
          <cell r="D69">
            <v>27720</v>
          </cell>
          <cell r="E69">
            <v>115315</v>
          </cell>
          <cell r="F69">
            <v>0</v>
          </cell>
          <cell r="G69">
            <v>27720</v>
          </cell>
          <cell r="H69">
            <v>0</v>
          </cell>
          <cell r="I69">
            <v>10440</v>
          </cell>
          <cell r="J69">
            <v>17280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A70" t="str">
            <v>0000005772</v>
          </cell>
          <cell r="B70" t="str">
            <v>Westdale Co-op Preschool</v>
          </cell>
          <cell r="C70" t="str">
            <v>WC</v>
          </cell>
          <cell r="D70">
            <v>2160</v>
          </cell>
          <cell r="E70">
            <v>8986</v>
          </cell>
          <cell r="F70">
            <v>0</v>
          </cell>
          <cell r="G70">
            <v>2160</v>
          </cell>
          <cell r="H70">
            <v>0</v>
          </cell>
          <cell r="I70">
            <v>0</v>
          </cell>
          <cell r="J70">
            <v>2160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A71" t="str">
            <v>0000033910</v>
          </cell>
          <cell r="B71" t="str">
            <v>Westdale Children's School</v>
          </cell>
          <cell r="C71" t="str">
            <v>WCS</v>
          </cell>
          <cell r="D71">
            <v>2880</v>
          </cell>
          <cell r="E71">
            <v>11981</v>
          </cell>
          <cell r="F71">
            <v>0</v>
          </cell>
          <cell r="G71">
            <v>2880</v>
          </cell>
          <cell r="H71">
            <v>0</v>
          </cell>
          <cell r="I71">
            <v>0</v>
          </cell>
          <cell r="J71">
            <v>2880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A72" t="str">
            <v>0000005730</v>
          </cell>
          <cell r="B72" t="str">
            <v>Waterdown District Children's Centre</v>
          </cell>
          <cell r="C72" t="str">
            <v>WD</v>
          </cell>
          <cell r="D72">
            <v>39699</v>
          </cell>
          <cell r="E72">
            <v>165148</v>
          </cell>
          <cell r="F72">
            <v>0</v>
          </cell>
          <cell r="G72">
            <v>39699</v>
          </cell>
          <cell r="H72">
            <v>0</v>
          </cell>
          <cell r="I72">
            <v>10440</v>
          </cell>
          <cell r="J72">
            <v>13824</v>
          </cell>
          <cell r="K72">
            <v>0</v>
          </cell>
          <cell r="L72">
            <v>0</v>
          </cell>
          <cell r="M72">
            <v>5220</v>
          </cell>
          <cell r="N72">
            <v>2160</v>
          </cell>
          <cell r="O72">
            <v>3780</v>
          </cell>
          <cell r="P72">
            <v>4275</v>
          </cell>
        </row>
        <row r="73">
          <cell r="A73" t="str">
            <v>0000005764</v>
          </cell>
          <cell r="B73" t="str">
            <v>Wesley Urban Ministries Inc</v>
          </cell>
          <cell r="C73" t="str">
            <v>WES</v>
          </cell>
          <cell r="D73">
            <v>13788</v>
          </cell>
          <cell r="E73">
            <v>57358</v>
          </cell>
          <cell r="F73">
            <v>0</v>
          </cell>
          <cell r="G73">
            <v>13788</v>
          </cell>
          <cell r="H73">
            <v>0</v>
          </cell>
          <cell r="I73">
            <v>0</v>
          </cell>
          <cell r="J73">
            <v>10368</v>
          </cell>
          <cell r="K73">
            <v>0</v>
          </cell>
          <cell r="L73">
            <v>0</v>
          </cell>
          <cell r="M73">
            <v>0</v>
          </cell>
          <cell r="N73">
            <v>1080</v>
          </cell>
          <cell r="O73">
            <v>1200</v>
          </cell>
          <cell r="P73">
            <v>1140</v>
          </cell>
        </row>
        <row r="74">
          <cell r="A74" t="str">
            <v>0000005816</v>
          </cell>
          <cell r="B74" t="str">
            <v>Winona Children's Centre</v>
          </cell>
          <cell r="C74" t="str">
            <v>WIN</v>
          </cell>
          <cell r="D74">
            <v>34224</v>
          </cell>
          <cell r="E74">
            <v>142372</v>
          </cell>
          <cell r="F74">
            <v>0</v>
          </cell>
          <cell r="G74">
            <v>34224</v>
          </cell>
          <cell r="H74">
            <v>0</v>
          </cell>
          <cell r="I74">
            <v>13920</v>
          </cell>
          <cell r="J74">
            <v>20304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A75" t="str">
            <v>0000002703</v>
          </cell>
          <cell r="B75" t="str">
            <v>Hamilton East Kiwanis Boys &amp; Girls Club</v>
          </cell>
          <cell r="C75" t="str">
            <v>WK</v>
          </cell>
          <cell r="D75">
            <v>38040</v>
          </cell>
          <cell r="E75">
            <v>158246</v>
          </cell>
          <cell r="F75">
            <v>0</v>
          </cell>
          <cell r="G75">
            <v>38040</v>
          </cell>
          <cell r="H75">
            <v>0</v>
          </cell>
          <cell r="I75">
            <v>10440</v>
          </cell>
          <cell r="J75">
            <v>25920</v>
          </cell>
          <cell r="K75">
            <v>0</v>
          </cell>
          <cell r="L75">
            <v>0</v>
          </cell>
          <cell r="M75">
            <v>0</v>
          </cell>
          <cell r="N75">
            <v>1080</v>
          </cell>
          <cell r="O75">
            <v>600</v>
          </cell>
          <cell r="P75">
            <v>0</v>
          </cell>
        </row>
        <row r="76">
          <cell r="A76" t="str">
            <v>0000083682</v>
          </cell>
          <cell r="B76" t="str">
            <v>Way to Learn Daycare</v>
          </cell>
          <cell r="C76" t="str">
            <v>WTL</v>
          </cell>
          <cell r="D76">
            <v>13848</v>
          </cell>
          <cell r="E76">
            <v>57608</v>
          </cell>
          <cell r="F76">
            <v>0</v>
          </cell>
          <cell r="G76">
            <v>13848</v>
          </cell>
          <cell r="H76">
            <v>0</v>
          </cell>
          <cell r="I76">
            <v>3480</v>
          </cell>
          <cell r="J76">
            <v>10368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0000002699</v>
          </cell>
          <cell r="B77" t="str">
            <v>YMCA Day Care Centres</v>
          </cell>
          <cell r="C77" t="str">
            <v>YMCA</v>
          </cell>
          <cell r="D77">
            <v>194448</v>
          </cell>
          <cell r="E77">
            <v>808904</v>
          </cell>
          <cell r="F77">
            <v>0</v>
          </cell>
          <cell r="G77">
            <v>194448</v>
          </cell>
          <cell r="H77">
            <v>7128</v>
          </cell>
          <cell r="I77">
            <v>48720</v>
          </cell>
          <cell r="J77">
            <v>86400</v>
          </cell>
          <cell r="K77">
            <v>0</v>
          </cell>
          <cell r="L77">
            <v>0</v>
          </cell>
          <cell r="M77">
            <v>6960</v>
          </cell>
          <cell r="N77">
            <v>864</v>
          </cell>
          <cell r="O77">
            <v>27960</v>
          </cell>
          <cell r="P77">
            <v>16416</v>
          </cell>
        </row>
        <row r="78">
          <cell r="A78" t="str">
            <v>0000007346</v>
          </cell>
          <cell r="B78" t="str">
            <v>YWCA Daycares</v>
          </cell>
          <cell r="C78" t="str">
            <v>YWCA</v>
          </cell>
          <cell r="D78">
            <v>96930</v>
          </cell>
          <cell r="E78">
            <v>403229</v>
          </cell>
          <cell r="F78">
            <v>0</v>
          </cell>
          <cell r="G78">
            <v>96930</v>
          </cell>
          <cell r="H78">
            <v>0</v>
          </cell>
          <cell r="I78">
            <v>27840</v>
          </cell>
          <cell r="J78">
            <v>41472</v>
          </cell>
          <cell r="K78">
            <v>0</v>
          </cell>
          <cell r="L78">
            <v>0</v>
          </cell>
          <cell r="M78">
            <v>2088</v>
          </cell>
          <cell r="N78">
            <v>4968</v>
          </cell>
          <cell r="O78">
            <v>5400</v>
          </cell>
          <cell r="P78">
            <v>15162</v>
          </cell>
        </row>
        <row r="79">
          <cell r="A79" t="str">
            <v>0000002462</v>
          </cell>
          <cell r="B79" t="str">
            <v>Galbraith Day Care Services Inc</v>
          </cell>
          <cell r="C79" t="str">
            <v>X</v>
          </cell>
          <cell r="D79">
            <v>51840</v>
          </cell>
          <cell r="E79">
            <v>215654</v>
          </cell>
          <cell r="F79">
            <v>51840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A80" t="str">
            <v>0000002564</v>
          </cell>
          <cell r="B80" t="str">
            <v>Golfwood Day Care Service Inc</v>
          </cell>
          <cell r="C80" t="str">
            <v>X</v>
          </cell>
          <cell r="D80">
            <v>54864</v>
          </cell>
          <cell r="E80">
            <v>228234</v>
          </cell>
          <cell r="F80">
            <v>54864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</sheetData>
      <sheetData sheetId="6">
        <row r="5">
          <cell r="A5" t="str">
            <v>Vendor</v>
          </cell>
          <cell r="B5" t="str">
            <v>Head Office</v>
          </cell>
          <cell r="C5" t="str">
            <v>Site</v>
          </cell>
          <cell r="D5" t="str">
            <v>Number</v>
          </cell>
          <cell r="E5" t="str">
            <v>Type</v>
          </cell>
          <cell r="F5" t="str">
            <v>FTE (Calc)</v>
          </cell>
          <cell r="G5" t="str">
            <v>Home Care Providers</v>
          </cell>
          <cell r="H5" t="str">
            <v>Total for Operator</v>
          </cell>
        </row>
        <row r="6">
          <cell r="A6" t="str">
            <v>0000002703</v>
          </cell>
          <cell r="B6" t="str">
            <v>Hamilton East Kiwanis Boys &amp; Girls Club</v>
          </cell>
          <cell r="C6" t="str">
            <v>Hamilton East Kiwanis Boys &amp; Girls Club</v>
          </cell>
          <cell r="D6" t="str">
            <v>Multi</v>
          </cell>
          <cell r="E6" t="str">
            <v>NP</v>
          </cell>
          <cell r="F6">
            <v>18.22</v>
          </cell>
          <cell r="G6">
            <v>0</v>
          </cell>
          <cell r="H6">
            <v>143998</v>
          </cell>
        </row>
        <row r="7">
          <cell r="A7" t="str">
            <v>0000002770</v>
          </cell>
          <cell r="B7" t="str">
            <v>Hamilton-Wentworth Catholic Child Care Centres Inc</v>
          </cell>
          <cell r="C7" t="str">
            <v>Hamilton-Wentworth Catholic Child Care Centres Inc</v>
          </cell>
          <cell r="D7" t="str">
            <v>Multi</v>
          </cell>
          <cell r="E7" t="str">
            <v>NP</v>
          </cell>
          <cell r="F7">
            <v>212.29999999999995</v>
          </cell>
          <cell r="G7">
            <v>0</v>
          </cell>
          <cell r="H7">
            <v>1563576</v>
          </cell>
        </row>
        <row r="8">
          <cell r="A8" t="str">
            <v>0000002847</v>
          </cell>
          <cell r="B8" t="str">
            <v>Heritage Green Child Care Inc</v>
          </cell>
          <cell r="C8" t="str">
            <v>Heritage Green Child Care Inc</v>
          </cell>
          <cell r="D8" t="str">
            <v>Multi</v>
          </cell>
          <cell r="E8" t="str">
            <v>NP</v>
          </cell>
          <cell r="F8">
            <v>11.379999999999999</v>
          </cell>
          <cell r="G8">
            <v>0</v>
          </cell>
          <cell r="H8">
            <v>93211</v>
          </cell>
        </row>
        <row r="9">
          <cell r="A9" t="str">
            <v>0000002976</v>
          </cell>
          <cell r="B9" t="str">
            <v>Infant Jesus Kindergarten</v>
          </cell>
          <cell r="C9" t="str">
            <v>Infant Jesus Kindergarten</v>
          </cell>
          <cell r="D9" t="str">
            <v>Multi</v>
          </cell>
          <cell r="E9" t="str">
            <v>NP</v>
          </cell>
          <cell r="F9">
            <v>16.25</v>
          </cell>
          <cell r="G9">
            <v>0</v>
          </cell>
          <cell r="H9">
            <v>141960</v>
          </cell>
        </row>
        <row r="10">
          <cell r="A10" t="str">
            <v>0000026042</v>
          </cell>
          <cell r="B10" t="str">
            <v>Little Learning House Fennell</v>
          </cell>
          <cell r="C10" t="str">
            <v>Little Learning House Fennell</v>
          </cell>
          <cell r="D10" t="str">
            <v>Multi</v>
          </cell>
          <cell r="E10" t="str">
            <v>NP</v>
          </cell>
          <cell r="F10">
            <v>12.879999999999999</v>
          </cell>
          <cell r="G10">
            <v>0</v>
          </cell>
          <cell r="H10">
            <v>134089</v>
          </cell>
        </row>
        <row r="11">
          <cell r="A11" t="str">
            <v>0000004137</v>
          </cell>
          <cell r="B11" t="str">
            <v>Mt Hamilton Baptist Day Care Centre</v>
          </cell>
          <cell r="C11" t="str">
            <v>Mt Hamilton Baptist Day Care Centre</v>
          </cell>
          <cell r="D11" t="str">
            <v>Multi</v>
          </cell>
          <cell r="E11" t="str">
            <v>NP</v>
          </cell>
          <cell r="F11">
            <v>28.86</v>
          </cell>
          <cell r="G11">
            <v>0</v>
          </cell>
          <cell r="H11">
            <v>260624</v>
          </cell>
        </row>
        <row r="12">
          <cell r="A12" t="str">
            <v>0000075862</v>
          </cell>
          <cell r="B12" t="str">
            <v>Peekaboo Group Child Care Inc</v>
          </cell>
          <cell r="C12" t="str">
            <v>Peekaboo Group Child Care Inc</v>
          </cell>
          <cell r="D12" t="str">
            <v>Multi</v>
          </cell>
          <cell r="E12" t="str">
            <v>Com</v>
          </cell>
          <cell r="F12">
            <v>29</v>
          </cell>
          <cell r="G12">
            <v>0</v>
          </cell>
          <cell r="H12">
            <v>257075</v>
          </cell>
        </row>
        <row r="13">
          <cell r="A13" t="str">
            <v>0000040311</v>
          </cell>
          <cell r="B13" t="str">
            <v>The Millgrove Children's Centre</v>
          </cell>
          <cell r="C13" t="str">
            <v>The Millgrove Children's Centre</v>
          </cell>
          <cell r="D13" t="str">
            <v>Multi</v>
          </cell>
          <cell r="E13" t="str">
            <v>Com</v>
          </cell>
          <cell r="F13">
            <v>18.91</v>
          </cell>
          <cell r="G13">
            <v>0</v>
          </cell>
          <cell r="H13">
            <v>180976</v>
          </cell>
        </row>
        <row r="14">
          <cell r="A14" t="str">
            <v>0000005127</v>
          </cell>
          <cell r="B14" t="str">
            <v>Today's Family</v>
          </cell>
          <cell r="C14" t="str">
            <v>Today's Family</v>
          </cell>
          <cell r="D14" t="str">
            <v>Multi</v>
          </cell>
          <cell r="E14" t="str">
            <v>NP</v>
          </cell>
          <cell r="F14">
            <v>85.63</v>
          </cell>
          <cell r="G14">
            <v>124</v>
          </cell>
          <cell r="H14">
            <v>1359235</v>
          </cell>
        </row>
        <row r="15">
          <cell r="A15" t="str">
            <v>0000006038</v>
          </cell>
          <cell r="B15" t="str">
            <v>Umbrella Family &amp; Child Centre of Hamilton</v>
          </cell>
          <cell r="C15" t="str">
            <v>Umbrella Family &amp; Child Centre of Hamilton</v>
          </cell>
          <cell r="D15" t="str">
            <v>Multi</v>
          </cell>
          <cell r="E15" t="str">
            <v>NP</v>
          </cell>
          <cell r="F15">
            <v>108.61999999999999</v>
          </cell>
          <cell r="G15">
            <v>0</v>
          </cell>
          <cell r="H15">
            <v>741104</v>
          </cell>
        </row>
        <row r="16">
          <cell r="A16" t="str">
            <v>0000005730</v>
          </cell>
          <cell r="B16" t="str">
            <v>Waterdown District Children's Centre</v>
          </cell>
          <cell r="C16" t="str">
            <v>Waterdown District Children's Centre</v>
          </cell>
          <cell r="D16" t="str">
            <v>Multi</v>
          </cell>
          <cell r="E16" t="str">
            <v>NP</v>
          </cell>
          <cell r="F16">
            <v>21.83</v>
          </cell>
          <cell r="G16">
            <v>0</v>
          </cell>
          <cell r="H16">
            <v>158058</v>
          </cell>
        </row>
        <row r="17">
          <cell r="A17" t="str">
            <v>0000005764</v>
          </cell>
          <cell r="B17" t="str">
            <v>Wesley Urban Ministries Inc</v>
          </cell>
          <cell r="C17" t="str">
            <v>Wesley Urban Ministries Inc</v>
          </cell>
          <cell r="D17" t="str">
            <v>Multi</v>
          </cell>
          <cell r="E17" t="str">
            <v>NP</v>
          </cell>
          <cell r="F17">
            <v>4.9800000000000004</v>
          </cell>
          <cell r="G17">
            <v>0</v>
          </cell>
          <cell r="H17">
            <v>35517</v>
          </cell>
        </row>
        <row r="18">
          <cell r="A18" t="str">
            <v>0000002699</v>
          </cell>
          <cell r="B18" t="str">
            <v>YMCA Day Care Centres</v>
          </cell>
          <cell r="C18" t="str">
            <v>YMCA Day Care Centres</v>
          </cell>
          <cell r="D18" t="str">
            <v>Multi</v>
          </cell>
          <cell r="E18" t="str">
            <v>NP</v>
          </cell>
          <cell r="F18">
            <v>104.15</v>
          </cell>
          <cell r="G18">
            <v>0</v>
          </cell>
          <cell r="H18">
            <v>779488</v>
          </cell>
        </row>
        <row r="19">
          <cell r="A19" t="str">
            <v>0000007346</v>
          </cell>
          <cell r="B19" t="str">
            <v>YWCA Daycares</v>
          </cell>
          <cell r="C19" t="str">
            <v>YWCA Daycares</v>
          </cell>
          <cell r="D19" t="str">
            <v>Multi</v>
          </cell>
          <cell r="E19" t="str">
            <v>NP</v>
          </cell>
          <cell r="F19">
            <v>27.810000000000002</v>
          </cell>
          <cell r="G19">
            <v>0</v>
          </cell>
          <cell r="H19">
            <v>204609</v>
          </cell>
        </row>
        <row r="20">
          <cell r="A20" t="str">
            <v>0000000557</v>
          </cell>
          <cell r="B20" t="str">
            <v>Ancaster Little Gems Children's Centre</v>
          </cell>
          <cell r="C20" t="str">
            <v>Ancaster Little Gems Children's Centre</v>
          </cell>
          <cell r="D20" t="str">
            <v>Single</v>
          </cell>
          <cell r="E20" t="str">
            <v>Com</v>
          </cell>
          <cell r="F20">
            <v>17.899999999999999</v>
          </cell>
          <cell r="G20">
            <v>0</v>
          </cell>
          <cell r="H20">
            <v>178574</v>
          </cell>
        </row>
        <row r="21">
          <cell r="A21" t="str">
            <v>0000000559</v>
          </cell>
          <cell r="B21" t="str">
            <v>Ancaster Small Fry Co-op Preschool</v>
          </cell>
          <cell r="C21" t="str">
            <v>Ancaster Small Fry Co -op Pre-School</v>
          </cell>
          <cell r="D21" t="str">
            <v>Single</v>
          </cell>
          <cell r="E21" t="str">
            <v>NP</v>
          </cell>
          <cell r="F21">
            <v>0.73</v>
          </cell>
          <cell r="G21">
            <v>0</v>
          </cell>
          <cell r="H21">
            <v>6416</v>
          </cell>
        </row>
        <row r="22">
          <cell r="A22" t="str">
            <v>0000088166</v>
          </cell>
          <cell r="B22" t="str">
            <v>Austin Academy "For Early Learners"</v>
          </cell>
          <cell r="C22" t="str">
            <v>Austin Academy "For Early Learners"</v>
          </cell>
          <cell r="D22" t="str">
            <v>Single</v>
          </cell>
          <cell r="E22" t="str">
            <v>Com</v>
          </cell>
          <cell r="F22">
            <v>2.38</v>
          </cell>
          <cell r="G22">
            <v>0</v>
          </cell>
          <cell r="H22">
            <v>17267</v>
          </cell>
        </row>
        <row r="23">
          <cell r="A23" t="str">
            <v>0000027419</v>
          </cell>
          <cell r="B23" t="str">
            <v>Awesome Beginnings Co-op Nursery School Inc</v>
          </cell>
          <cell r="C23" t="str">
            <v>Awesome Beginnings Co-op Nursery School Inc</v>
          </cell>
          <cell r="D23" t="str">
            <v>Single</v>
          </cell>
          <cell r="E23" t="str">
            <v>NP</v>
          </cell>
          <cell r="F23">
            <v>1.36</v>
          </cell>
          <cell r="G23">
            <v>0</v>
          </cell>
          <cell r="H23">
            <v>9719</v>
          </cell>
        </row>
        <row r="24">
          <cell r="A24" t="str">
            <v>0000000829</v>
          </cell>
          <cell r="B24" t="str">
            <v>Benjamin Bunny Nursery School</v>
          </cell>
          <cell r="C24" t="str">
            <v>Benjamin Bunny Nursery School</v>
          </cell>
          <cell r="D24" t="str">
            <v>Single</v>
          </cell>
          <cell r="E24" t="str">
            <v>NP</v>
          </cell>
          <cell r="F24">
            <v>1.26</v>
          </cell>
          <cell r="G24">
            <v>0</v>
          </cell>
          <cell r="H24">
            <v>9173</v>
          </cell>
        </row>
        <row r="25">
          <cell r="A25" t="str">
            <v>0000081480</v>
          </cell>
          <cell r="B25" t="str">
            <v>Birch Avenue Child Care Centre</v>
          </cell>
          <cell r="C25" t="str">
            <v>Birch Avenue Child Care Centre</v>
          </cell>
          <cell r="D25" t="str">
            <v>Single</v>
          </cell>
          <cell r="E25" t="str">
            <v>Com</v>
          </cell>
          <cell r="F25">
            <v>5.13</v>
          </cell>
          <cell r="G25">
            <v>0</v>
          </cell>
          <cell r="H25">
            <v>39176</v>
          </cell>
        </row>
        <row r="26">
          <cell r="A26" t="str">
            <v>0000074859</v>
          </cell>
          <cell r="B26" t="str">
            <v>Blossoms Child Care Centre Inc.</v>
          </cell>
          <cell r="C26" t="str">
            <v>Blossoms Child Care Centre Inc.</v>
          </cell>
          <cell r="D26" t="str">
            <v>Single</v>
          </cell>
          <cell r="E26" t="str">
            <v>Com</v>
          </cell>
          <cell r="F26">
            <v>9.5</v>
          </cell>
          <cell r="G26">
            <v>0</v>
          </cell>
          <cell r="H26">
            <v>77578</v>
          </cell>
        </row>
        <row r="27">
          <cell r="A27" t="str">
            <v>0000001246</v>
          </cell>
          <cell r="B27" t="str">
            <v>Central Day Care</v>
          </cell>
          <cell r="C27" t="str">
            <v>Central Day Care</v>
          </cell>
          <cell r="D27" t="str">
            <v>Single</v>
          </cell>
          <cell r="E27" t="str">
            <v>Com</v>
          </cell>
          <cell r="F27">
            <v>19.329999999999998</v>
          </cell>
          <cell r="G27">
            <v>0</v>
          </cell>
          <cell r="H27">
            <v>210319</v>
          </cell>
        </row>
        <row r="28">
          <cell r="A28" t="str">
            <v>0000007095</v>
          </cell>
          <cell r="B28" t="str">
            <v>Chestnut Tree Preschool Inc</v>
          </cell>
          <cell r="C28" t="str">
            <v>Chestnut Tree Preschool Inc</v>
          </cell>
          <cell r="D28" t="str">
            <v>Single</v>
          </cell>
          <cell r="E28" t="str">
            <v>NP</v>
          </cell>
          <cell r="F28">
            <v>3.14</v>
          </cell>
          <cell r="G28">
            <v>0</v>
          </cell>
          <cell r="H28">
            <v>22814</v>
          </cell>
        </row>
        <row r="29">
          <cell r="A29" t="str">
            <v>0000078597</v>
          </cell>
          <cell r="B29" t="str">
            <v>Childventures Early Learning Academy</v>
          </cell>
          <cell r="C29" t="str">
            <v>Childventures Early Learning Academy</v>
          </cell>
          <cell r="D29" t="str">
            <v>Single</v>
          </cell>
          <cell r="E29" t="str">
            <v>Com</v>
          </cell>
          <cell r="F29">
            <v>25.5</v>
          </cell>
          <cell r="G29">
            <v>0</v>
          </cell>
          <cell r="H29">
            <v>263445</v>
          </cell>
        </row>
        <row r="30">
          <cell r="A30" t="str">
            <v>0000079448</v>
          </cell>
          <cell r="B30" t="str">
            <v>Cudley Corner Child Care Centre Inc</v>
          </cell>
          <cell r="C30" t="str">
            <v>Cudley Corner Child Care Centre Ltd-Hamilton</v>
          </cell>
          <cell r="D30" t="str">
            <v>Single</v>
          </cell>
          <cell r="E30" t="str">
            <v>Com</v>
          </cell>
          <cell r="F30">
            <v>11</v>
          </cell>
          <cell r="G30">
            <v>0</v>
          </cell>
          <cell r="H30">
            <v>85995</v>
          </cell>
        </row>
        <row r="31">
          <cell r="A31" t="str">
            <v>0000069834</v>
          </cell>
          <cell r="B31" t="str">
            <v>Daycare on Delaware</v>
          </cell>
          <cell r="C31" t="str">
            <v>Daycare on Delaware</v>
          </cell>
          <cell r="D31" t="str">
            <v>Single</v>
          </cell>
          <cell r="E31" t="str">
            <v>Com</v>
          </cell>
          <cell r="F31">
            <v>3.5</v>
          </cell>
          <cell r="G31">
            <v>0</v>
          </cell>
          <cell r="H31">
            <v>36400</v>
          </cell>
        </row>
        <row r="32">
          <cell r="A32" t="str">
            <v>0000036066</v>
          </cell>
          <cell r="B32" t="str">
            <v>Dundas Valley Montessori School</v>
          </cell>
          <cell r="C32" t="str">
            <v>Dundas Valley Montessori School</v>
          </cell>
          <cell r="D32" t="str">
            <v>Single</v>
          </cell>
          <cell r="E32" t="str">
            <v>Com</v>
          </cell>
          <cell r="F32">
            <v>10.35</v>
          </cell>
          <cell r="G32">
            <v>0</v>
          </cell>
          <cell r="H32">
            <v>83129</v>
          </cell>
        </row>
        <row r="33">
          <cell r="A33" t="str">
            <v>New</v>
          </cell>
          <cell r="B33" t="str">
            <v>Fan-Tastic Scholars Child Learning Centre</v>
          </cell>
          <cell r="C33" t="str">
            <v>Fan-Tastic Scholars Child Learning Centre</v>
          </cell>
          <cell r="D33" t="str">
            <v>Single</v>
          </cell>
          <cell r="E33" t="str">
            <v>Com</v>
          </cell>
          <cell r="F33">
            <v>7</v>
          </cell>
          <cell r="G33">
            <v>0</v>
          </cell>
          <cell r="H33">
            <v>53235</v>
          </cell>
        </row>
        <row r="34">
          <cell r="A34" t="str">
            <v>0000002301</v>
          </cell>
          <cell r="B34" t="str">
            <v>Farmers Dell Cooperative Preschool of Glanbrook</v>
          </cell>
          <cell r="C34" t="str">
            <v>Farmer's Dell Co-operative Preschool</v>
          </cell>
          <cell r="D34" t="str">
            <v>Single</v>
          </cell>
          <cell r="E34" t="str">
            <v>NP</v>
          </cell>
          <cell r="F34">
            <v>0.63</v>
          </cell>
          <cell r="G34">
            <v>0</v>
          </cell>
          <cell r="H34">
            <v>4586</v>
          </cell>
        </row>
        <row r="35">
          <cell r="A35" t="str">
            <v>0000002345</v>
          </cell>
          <cell r="B35" t="str">
            <v>First Class Children's Centre</v>
          </cell>
          <cell r="C35" t="str">
            <v>First Class Children's Centre</v>
          </cell>
          <cell r="D35" t="str">
            <v>Single</v>
          </cell>
          <cell r="E35" t="str">
            <v>Com</v>
          </cell>
          <cell r="F35">
            <v>39</v>
          </cell>
          <cell r="G35">
            <v>0</v>
          </cell>
          <cell r="H35">
            <v>455000</v>
          </cell>
        </row>
        <row r="36">
          <cell r="A36" t="str">
            <v>0000002470</v>
          </cell>
          <cell r="B36" t="str">
            <v>Garside Day Care Centre</v>
          </cell>
          <cell r="C36" t="str">
            <v>Garside Day Care Centre</v>
          </cell>
          <cell r="D36" t="str">
            <v>Single</v>
          </cell>
          <cell r="E36" t="str">
            <v>NP</v>
          </cell>
          <cell r="F36">
            <v>8.75</v>
          </cell>
          <cell r="G36">
            <v>0</v>
          </cell>
          <cell r="H36">
            <v>71435</v>
          </cell>
        </row>
        <row r="37">
          <cell r="A37" t="str">
            <v>0000002564</v>
          </cell>
          <cell r="B37" t="str">
            <v>Golfwood Day Care Service Inc</v>
          </cell>
          <cell r="C37" t="str">
            <v>Golfwood Day Care Service Inc</v>
          </cell>
          <cell r="D37" t="str">
            <v>Single</v>
          </cell>
          <cell r="E37" t="str">
            <v>NP</v>
          </cell>
          <cell r="F37">
            <v>6.25</v>
          </cell>
          <cell r="G37">
            <v>73</v>
          </cell>
          <cell r="H37">
            <v>439075</v>
          </cell>
        </row>
        <row r="38">
          <cell r="A38" t="str">
            <v>0000002727</v>
          </cell>
          <cell r="B38" t="str">
            <v>Hamilton Early Learning Centre</v>
          </cell>
          <cell r="C38" t="str">
            <v>Hamilton Early Learning Centre</v>
          </cell>
          <cell r="D38" t="str">
            <v>Single</v>
          </cell>
          <cell r="E38" t="str">
            <v>NP</v>
          </cell>
          <cell r="F38">
            <v>9</v>
          </cell>
          <cell r="G38">
            <v>0</v>
          </cell>
          <cell r="H38">
            <v>73483</v>
          </cell>
        </row>
        <row r="39">
          <cell r="A39" t="str">
            <v>0000082536</v>
          </cell>
          <cell r="B39" t="str">
            <v>Imagineer’s Early Learning Centre</v>
          </cell>
          <cell r="C39" t="str">
            <v>Imagineer’s Early Learning Centre</v>
          </cell>
          <cell r="D39" t="str">
            <v>Single</v>
          </cell>
          <cell r="E39" t="str">
            <v>Com</v>
          </cell>
          <cell r="F39">
            <v>9.39</v>
          </cell>
          <cell r="G39">
            <v>0</v>
          </cell>
          <cell r="H39">
            <v>82387</v>
          </cell>
        </row>
        <row r="40">
          <cell r="A40" t="str">
            <v>0000007093</v>
          </cell>
          <cell r="B40" t="str">
            <v>Jacks &amp; Jills Co-op Preschool of Ancaster Inc</v>
          </cell>
          <cell r="C40" t="str">
            <v>Jacks &amp; Jills Co-op Preschool of Ancaster</v>
          </cell>
          <cell r="D40" t="str">
            <v>Single</v>
          </cell>
          <cell r="E40" t="str">
            <v>NP</v>
          </cell>
          <cell r="F40">
            <v>0.97</v>
          </cell>
          <cell r="G40">
            <v>0</v>
          </cell>
          <cell r="H40">
            <v>6634</v>
          </cell>
        </row>
        <row r="41">
          <cell r="A41" t="str">
            <v>0000003110</v>
          </cell>
          <cell r="B41" t="str">
            <v>Jamesville Children's Day Care Centre</v>
          </cell>
          <cell r="C41" t="str">
            <v>Jamesville Children's Centre</v>
          </cell>
          <cell r="D41" t="str">
            <v>Single</v>
          </cell>
          <cell r="E41" t="str">
            <v>NP</v>
          </cell>
          <cell r="F41">
            <v>19.29</v>
          </cell>
          <cell r="G41">
            <v>0</v>
          </cell>
          <cell r="H41">
            <v>161307</v>
          </cell>
        </row>
        <row r="42">
          <cell r="A42" t="str">
            <v>0000074858</v>
          </cell>
          <cell r="B42" t="str">
            <v>Kinderseeds</v>
          </cell>
          <cell r="C42" t="str">
            <v>Kinderseeds</v>
          </cell>
          <cell r="D42" t="str">
            <v>Single</v>
          </cell>
          <cell r="E42" t="str">
            <v>Com</v>
          </cell>
          <cell r="F42">
            <v>2.82</v>
          </cell>
          <cell r="G42">
            <v>0</v>
          </cell>
          <cell r="H42">
            <v>18928</v>
          </cell>
        </row>
        <row r="43">
          <cell r="A43" t="str">
            <v>0000053768</v>
          </cell>
          <cell r="B43" t="str">
            <v>Kindertown Child Care Centre</v>
          </cell>
          <cell r="C43" t="str">
            <v>Kindertown Child Care Centre</v>
          </cell>
          <cell r="D43" t="str">
            <v>Single</v>
          </cell>
          <cell r="E43" t="str">
            <v>Com</v>
          </cell>
          <cell r="F43">
            <v>19.559999999999999</v>
          </cell>
          <cell r="G43">
            <v>0</v>
          </cell>
          <cell r="H43">
            <v>159819</v>
          </cell>
        </row>
        <row r="44">
          <cell r="A44" t="str">
            <v>0000003427</v>
          </cell>
          <cell r="B44" t="str">
            <v>LaGarderie Le Petit Navire De Hamilton Inc</v>
          </cell>
          <cell r="C44" t="str">
            <v>La Garderie le Petit Navire</v>
          </cell>
          <cell r="D44" t="str">
            <v>Single</v>
          </cell>
          <cell r="E44" t="str">
            <v>NP</v>
          </cell>
          <cell r="F44">
            <v>8.1</v>
          </cell>
          <cell r="G44">
            <v>0</v>
          </cell>
          <cell r="H44">
            <v>73232</v>
          </cell>
        </row>
        <row r="45">
          <cell r="A45" t="str">
            <v>0000003481</v>
          </cell>
          <cell r="B45" t="str">
            <v>LeBallon Rouge De Hamilton</v>
          </cell>
          <cell r="C45" t="str">
            <v>Le Ballon Rouge de Hamilton</v>
          </cell>
          <cell r="D45" t="str">
            <v>Single</v>
          </cell>
          <cell r="E45" t="str">
            <v>NP</v>
          </cell>
          <cell r="F45">
            <v>11.58</v>
          </cell>
          <cell r="G45">
            <v>0</v>
          </cell>
          <cell r="H45">
            <v>94658</v>
          </cell>
        </row>
        <row r="46">
          <cell r="A46" t="str">
            <v>0000003559</v>
          </cell>
          <cell r="B46" t="str">
            <v>Little Mountaineers</v>
          </cell>
          <cell r="C46" t="str">
            <v>Little Mountaineers Co-operative Preschool</v>
          </cell>
          <cell r="D46" t="str">
            <v>Single</v>
          </cell>
          <cell r="E46" t="str">
            <v>NP</v>
          </cell>
          <cell r="F46">
            <v>0.73</v>
          </cell>
          <cell r="G46">
            <v>0</v>
          </cell>
          <cell r="H46">
            <v>5314</v>
          </cell>
        </row>
        <row r="47">
          <cell r="A47" t="str">
            <v>0000003560</v>
          </cell>
          <cell r="B47" t="str">
            <v>Little Peoples Day Care</v>
          </cell>
          <cell r="C47" t="str">
            <v>Little Peoples Day Care Centre</v>
          </cell>
          <cell r="D47" t="str">
            <v>Single</v>
          </cell>
          <cell r="E47" t="str">
            <v>NP</v>
          </cell>
          <cell r="F47">
            <v>31.99</v>
          </cell>
          <cell r="G47">
            <v>0</v>
          </cell>
          <cell r="H47">
            <v>307976</v>
          </cell>
        </row>
        <row r="48">
          <cell r="A48" t="str">
            <v>0000003609</v>
          </cell>
          <cell r="B48" t="str">
            <v>Lucky Day Nursery Inc</v>
          </cell>
          <cell r="C48" t="str">
            <v>Lucky Day Nursery</v>
          </cell>
          <cell r="D48" t="str">
            <v>Single</v>
          </cell>
          <cell r="E48" t="str">
            <v>Com</v>
          </cell>
          <cell r="F48">
            <v>8.25</v>
          </cell>
          <cell r="G48">
            <v>0</v>
          </cell>
          <cell r="H48">
            <v>69160</v>
          </cell>
        </row>
        <row r="49">
          <cell r="A49" t="str">
            <v>0000003852</v>
          </cell>
          <cell r="B49" t="str">
            <v>McMaster Children's Centre Inc</v>
          </cell>
          <cell r="C49" t="str">
            <v>McMaster Children's Centre</v>
          </cell>
          <cell r="D49" t="str">
            <v>Single</v>
          </cell>
          <cell r="E49" t="str">
            <v>NP</v>
          </cell>
          <cell r="F49">
            <v>14</v>
          </cell>
          <cell r="G49">
            <v>0</v>
          </cell>
          <cell r="H49">
            <v>121030</v>
          </cell>
        </row>
        <row r="50">
          <cell r="A50" t="str">
            <v>0000003856</v>
          </cell>
          <cell r="B50" t="str">
            <v>McMaster Students Union Incorporated</v>
          </cell>
          <cell r="C50" t="str">
            <v>McMaster Students Union Day Care Centre</v>
          </cell>
          <cell r="D50" t="str">
            <v>Single</v>
          </cell>
          <cell r="E50" t="str">
            <v>NP</v>
          </cell>
          <cell r="F50">
            <v>9.32</v>
          </cell>
          <cell r="G50">
            <v>0</v>
          </cell>
          <cell r="H50">
            <v>80007</v>
          </cell>
        </row>
        <row r="51">
          <cell r="A51" t="str">
            <v>0000053769</v>
          </cell>
          <cell r="B51" t="str">
            <v>Meadowlands Preschool Inc.</v>
          </cell>
          <cell r="C51" t="str">
            <v>Meadowlands Preschool Inc.</v>
          </cell>
          <cell r="D51" t="str">
            <v>Single</v>
          </cell>
          <cell r="E51" t="str">
            <v>Com</v>
          </cell>
          <cell r="F51">
            <v>20</v>
          </cell>
          <cell r="G51">
            <v>0</v>
          </cell>
          <cell r="H51">
            <v>205660</v>
          </cell>
        </row>
        <row r="52">
          <cell r="A52" t="str">
            <v>0000004010</v>
          </cell>
          <cell r="B52" t="str">
            <v>Mother Goose Coop Preschool Inc</v>
          </cell>
          <cell r="C52" t="str">
            <v>Mother Goose Co-operative Preschool</v>
          </cell>
          <cell r="D52" t="str">
            <v>Single</v>
          </cell>
          <cell r="E52" t="str">
            <v>NP</v>
          </cell>
          <cell r="F52">
            <v>0.63</v>
          </cell>
          <cell r="G52">
            <v>0</v>
          </cell>
          <cell r="H52">
            <v>4586</v>
          </cell>
        </row>
        <row r="53">
          <cell r="A53" t="str">
            <v>0000004019</v>
          </cell>
          <cell r="B53" t="str">
            <v>Mountain Nursery School</v>
          </cell>
          <cell r="C53" t="str">
            <v>Mountain Nursery School</v>
          </cell>
          <cell r="D53" t="str">
            <v>Single</v>
          </cell>
          <cell r="E53" t="str">
            <v>Com</v>
          </cell>
          <cell r="F53">
            <v>5.5</v>
          </cell>
          <cell r="G53">
            <v>0</v>
          </cell>
          <cell r="H53">
            <v>48230</v>
          </cell>
        </row>
        <row r="54">
          <cell r="A54" t="str">
            <v>0000062723</v>
          </cell>
          <cell r="B54" t="str">
            <v>Niwasa Early Learning and Care Centre</v>
          </cell>
          <cell r="C54" t="str">
            <v>Niwasa Early Learning and Care Centre</v>
          </cell>
          <cell r="D54" t="str">
            <v>Single</v>
          </cell>
          <cell r="E54" t="str">
            <v>NP</v>
          </cell>
          <cell r="F54">
            <v>4.0199999999999996</v>
          </cell>
          <cell r="G54">
            <v>0</v>
          </cell>
          <cell r="H54">
            <v>27418</v>
          </cell>
        </row>
        <row r="55">
          <cell r="A55" t="str">
            <v>0000004258</v>
          </cell>
          <cell r="B55" t="str">
            <v>Noah's Ark Children's Centre</v>
          </cell>
          <cell r="C55" t="str">
            <v>Noah's Ark Children's Centre</v>
          </cell>
          <cell r="D55" t="str">
            <v>Single</v>
          </cell>
          <cell r="E55" t="str">
            <v>NP</v>
          </cell>
          <cell r="F55">
            <v>10.73</v>
          </cell>
          <cell r="G55">
            <v>0</v>
          </cell>
          <cell r="H55">
            <v>82519</v>
          </cell>
        </row>
        <row r="56">
          <cell r="A56" t="str">
            <v>0000006043</v>
          </cell>
          <cell r="B56" t="str">
            <v>Paradise Corner Children's Centre</v>
          </cell>
          <cell r="C56" t="str">
            <v>Paradise Corners Children's Centre</v>
          </cell>
          <cell r="D56" t="str">
            <v>Single</v>
          </cell>
          <cell r="E56" t="str">
            <v>Com</v>
          </cell>
          <cell r="F56">
            <v>22.78</v>
          </cell>
          <cell r="G56">
            <v>0</v>
          </cell>
          <cell r="H56">
            <v>228164</v>
          </cell>
        </row>
        <row r="57">
          <cell r="A57" t="str">
            <v>0000004505</v>
          </cell>
          <cell r="B57" t="str">
            <v>Paramount Family Centre</v>
          </cell>
          <cell r="C57" t="str">
            <v>Paramount Family Centre</v>
          </cell>
          <cell r="D57" t="str">
            <v>Single</v>
          </cell>
          <cell r="E57" t="str">
            <v>NP</v>
          </cell>
          <cell r="F57">
            <v>13.34</v>
          </cell>
          <cell r="G57">
            <v>0</v>
          </cell>
          <cell r="H57">
            <v>105596</v>
          </cell>
        </row>
        <row r="58">
          <cell r="A58" t="str">
            <v>0000007091</v>
          </cell>
          <cell r="B58" t="str">
            <v>Peter Pan Co-op Preschool of Hamilton</v>
          </cell>
          <cell r="C58" t="str">
            <v>Peter Pan Co-operative Pre-school</v>
          </cell>
          <cell r="D58" t="str">
            <v>Single</v>
          </cell>
          <cell r="E58" t="str">
            <v>NP</v>
          </cell>
          <cell r="F58">
            <v>0.94</v>
          </cell>
          <cell r="G58">
            <v>0</v>
          </cell>
          <cell r="H58">
            <v>6661</v>
          </cell>
        </row>
        <row r="59">
          <cell r="A59" t="str">
            <v>0000004620</v>
          </cell>
          <cell r="B59" t="str">
            <v>Pied Piper Co-op Preschool of Hamilton Inc</v>
          </cell>
          <cell r="C59" t="str">
            <v>Pied Piper Co-operative Preschool</v>
          </cell>
          <cell r="D59" t="str">
            <v>Single</v>
          </cell>
          <cell r="E59" t="str">
            <v>NP</v>
          </cell>
          <cell r="F59">
            <v>0.52</v>
          </cell>
          <cell r="G59">
            <v>0</v>
          </cell>
          <cell r="H59">
            <v>4332</v>
          </cell>
        </row>
        <row r="60">
          <cell r="A60" t="str">
            <v>Journal</v>
          </cell>
          <cell r="B60" t="str">
            <v>Red Hill Family Centre</v>
          </cell>
          <cell r="C60" t="str">
            <v>Red Hill Family Centre</v>
          </cell>
          <cell r="D60" t="str">
            <v>Single</v>
          </cell>
          <cell r="E60" t="str">
            <v>NP</v>
          </cell>
          <cell r="F60">
            <v>0</v>
          </cell>
          <cell r="G60">
            <v>0</v>
          </cell>
          <cell r="H60">
            <v>153745</v>
          </cell>
        </row>
        <row r="61">
          <cell r="A61" t="str">
            <v>0000010875</v>
          </cell>
          <cell r="B61" t="str">
            <v>Redeemer University College</v>
          </cell>
          <cell r="C61" t="str">
            <v>Redeemer Child Care Centre</v>
          </cell>
          <cell r="D61" t="str">
            <v>Single</v>
          </cell>
          <cell r="E61" t="str">
            <v>NP</v>
          </cell>
          <cell r="F61">
            <v>5.6</v>
          </cell>
          <cell r="G61">
            <v>0</v>
          </cell>
          <cell r="H61">
            <v>62708</v>
          </cell>
        </row>
        <row r="62">
          <cell r="A62" t="str">
            <v>0000005253</v>
          </cell>
          <cell r="B62" t="str">
            <v>St James Co-op  Nursery School of Dundas</v>
          </cell>
          <cell r="C62" t="str">
            <v>St. James Co-operative Nursery School of Dundas</v>
          </cell>
          <cell r="D62" t="str">
            <v>Single</v>
          </cell>
          <cell r="E62" t="str">
            <v>NP</v>
          </cell>
          <cell r="F62">
            <v>1.1499999999999999</v>
          </cell>
          <cell r="G62">
            <v>0</v>
          </cell>
          <cell r="H62">
            <v>9337</v>
          </cell>
        </row>
        <row r="63">
          <cell r="A63" t="str">
            <v>0000076745</v>
          </cell>
          <cell r="B63" t="str">
            <v>St Joachim Children's Centre of Ancaster Inc</v>
          </cell>
          <cell r="C63" t="str">
            <v>St. Joachim Children's Centre of Ancaster</v>
          </cell>
          <cell r="D63" t="str">
            <v>Single</v>
          </cell>
          <cell r="E63" t="str">
            <v>NP</v>
          </cell>
          <cell r="F63">
            <v>12.5</v>
          </cell>
          <cell r="G63">
            <v>0</v>
          </cell>
          <cell r="H63">
            <v>83493</v>
          </cell>
        </row>
        <row r="64">
          <cell r="A64" t="str">
            <v>0000005260</v>
          </cell>
          <cell r="B64" t="str">
            <v>St Mark's Co-op Preschool Inc</v>
          </cell>
          <cell r="C64" t="str">
            <v>St. Mark's Co-operative Pre-school</v>
          </cell>
          <cell r="D64" t="str">
            <v>Single</v>
          </cell>
          <cell r="E64" t="str">
            <v>NP</v>
          </cell>
          <cell r="F64">
            <v>0.1</v>
          </cell>
          <cell r="G64">
            <v>0</v>
          </cell>
          <cell r="H64">
            <v>728</v>
          </cell>
        </row>
        <row r="65">
          <cell r="A65" t="str">
            <v>0000032082</v>
          </cell>
          <cell r="B65" t="str">
            <v>St. Martin's Manor Early Learning Centre</v>
          </cell>
          <cell r="C65" t="str">
            <v>St. Martin's Manor Early Learning Centre</v>
          </cell>
          <cell r="D65" t="str">
            <v>Single</v>
          </cell>
          <cell r="E65" t="str">
            <v>NP</v>
          </cell>
          <cell r="F65">
            <v>9.5299999999999994</v>
          </cell>
          <cell r="G65">
            <v>0</v>
          </cell>
          <cell r="H65">
            <v>124843</v>
          </cell>
        </row>
        <row r="66">
          <cell r="A66" t="str">
            <v>0000005244</v>
          </cell>
          <cell r="B66" t="str">
            <v>St Matthew's Children's Centre</v>
          </cell>
          <cell r="C66" t="str">
            <v>St. Matthew's Children's Centre</v>
          </cell>
          <cell r="D66" t="str">
            <v>Single</v>
          </cell>
          <cell r="E66" t="str">
            <v>NP</v>
          </cell>
          <cell r="F66">
            <v>10</v>
          </cell>
          <cell r="G66">
            <v>0</v>
          </cell>
          <cell r="H66">
            <v>113068</v>
          </cell>
        </row>
        <row r="67">
          <cell r="A67" t="str">
            <v>0000005248</v>
          </cell>
          <cell r="B67" t="str">
            <v>St Peter's Children's Day Care Centre of Hamiton</v>
          </cell>
          <cell r="C67" t="str">
            <v>St. Peter's Children's Day Care Centre of Hamilton</v>
          </cell>
          <cell r="D67" t="str">
            <v>Single</v>
          </cell>
          <cell r="E67" t="str">
            <v>NP</v>
          </cell>
          <cell r="F67">
            <v>10.49</v>
          </cell>
          <cell r="G67">
            <v>0</v>
          </cell>
          <cell r="H67">
            <v>76567</v>
          </cell>
        </row>
        <row r="68">
          <cell r="A68" t="str">
            <v>0000005306</v>
          </cell>
          <cell r="B68" t="str">
            <v>Stoney Creek Co-op Preschool Inc</v>
          </cell>
          <cell r="C68" t="str">
            <v>Stoney Creek Co-operative Pre-School</v>
          </cell>
          <cell r="D68" t="str">
            <v>Single</v>
          </cell>
          <cell r="E68" t="str">
            <v>NP</v>
          </cell>
          <cell r="F68">
            <v>0.42</v>
          </cell>
          <cell r="G68">
            <v>0</v>
          </cell>
          <cell r="H68">
            <v>3058</v>
          </cell>
        </row>
        <row r="69">
          <cell r="A69" t="str">
            <v>0000005933</v>
          </cell>
          <cell r="B69" t="str">
            <v>Sunny Days Nursery</v>
          </cell>
          <cell r="C69" t="str">
            <v>Sunny Days Nursery</v>
          </cell>
          <cell r="D69" t="str">
            <v>Single</v>
          </cell>
          <cell r="E69" t="str">
            <v>Com</v>
          </cell>
          <cell r="F69">
            <v>3</v>
          </cell>
          <cell r="G69">
            <v>0</v>
          </cell>
          <cell r="H69">
            <v>20020</v>
          </cell>
        </row>
        <row r="70">
          <cell r="A70" t="str">
            <v>0000005338</v>
          </cell>
          <cell r="B70" t="str">
            <v>Sunshine &amp; Rainbows Christian Day Care Ctr</v>
          </cell>
          <cell r="C70" t="str">
            <v>Sunshine &amp; Rainbows Christian Day Care Centre</v>
          </cell>
          <cell r="D70" t="str">
            <v>Single</v>
          </cell>
          <cell r="E70" t="str">
            <v>Com</v>
          </cell>
          <cell r="F70">
            <v>8.75</v>
          </cell>
          <cell r="G70">
            <v>0</v>
          </cell>
          <cell r="H70">
            <v>76895</v>
          </cell>
        </row>
        <row r="71">
          <cell r="A71" t="str">
            <v>0000069835</v>
          </cell>
          <cell r="B71" t="str">
            <v>Sunshine Daycare</v>
          </cell>
          <cell r="C71" t="str">
            <v>Sunshine Daycare</v>
          </cell>
          <cell r="D71" t="str">
            <v>Single</v>
          </cell>
          <cell r="E71" t="str">
            <v>Com</v>
          </cell>
          <cell r="F71">
            <v>8.17</v>
          </cell>
          <cell r="G71">
            <v>0</v>
          </cell>
          <cell r="H71">
            <v>67891</v>
          </cell>
        </row>
        <row r="72">
          <cell r="A72" t="str">
            <v>0000005387</v>
          </cell>
          <cell r="B72" t="str">
            <v>Tapawingo Day Care</v>
          </cell>
          <cell r="C72" t="str">
            <v>Tapawingo Day Care</v>
          </cell>
          <cell r="D72" t="str">
            <v>Single</v>
          </cell>
          <cell r="E72" t="str">
            <v>NP</v>
          </cell>
          <cell r="F72">
            <v>13.37</v>
          </cell>
          <cell r="G72">
            <v>0</v>
          </cell>
          <cell r="H72">
            <v>101606</v>
          </cell>
        </row>
        <row r="73">
          <cell r="A73" t="str">
            <v>0000007069</v>
          </cell>
          <cell r="B73" t="str">
            <v>Temple Playhouse</v>
          </cell>
          <cell r="C73" t="str">
            <v>TEMPLE PLAYHOUSE ENRICHMENT SCHOOL INC.</v>
          </cell>
          <cell r="D73" t="str">
            <v>Single</v>
          </cell>
          <cell r="E73" t="str">
            <v>Com</v>
          </cell>
          <cell r="F73">
            <v>10.84</v>
          </cell>
          <cell r="G73">
            <v>0</v>
          </cell>
          <cell r="H73">
            <v>79984</v>
          </cell>
        </row>
        <row r="74">
          <cell r="A74" t="str">
            <v>0000006067</v>
          </cell>
          <cell r="B74" t="str">
            <v>Village Children's Centre of Waterdown</v>
          </cell>
          <cell r="C74" t="str">
            <v>Village Children's Centre of Waterdown</v>
          </cell>
          <cell r="D74" t="str">
            <v>Single</v>
          </cell>
          <cell r="E74" t="str">
            <v>NP</v>
          </cell>
          <cell r="F74">
            <v>13.76</v>
          </cell>
          <cell r="G74">
            <v>0</v>
          </cell>
          <cell r="H74">
            <v>117690</v>
          </cell>
        </row>
        <row r="75">
          <cell r="A75" t="str">
            <v>0000005514</v>
          </cell>
          <cell r="B75" t="str">
            <v>Village Treehouse Childcare Inc.</v>
          </cell>
          <cell r="C75" t="str">
            <v>VILLAGE TREEHOUSE CHILD CARE INC.</v>
          </cell>
          <cell r="D75" t="str">
            <v>Single</v>
          </cell>
          <cell r="E75" t="str">
            <v>Com</v>
          </cell>
          <cell r="F75">
            <v>9.5</v>
          </cell>
          <cell r="G75">
            <v>0</v>
          </cell>
          <cell r="H75">
            <v>82355</v>
          </cell>
        </row>
        <row r="76">
          <cell r="A76" t="str">
            <v>0000083682</v>
          </cell>
          <cell r="B76" t="str">
            <v>Way to Learn Daycare</v>
          </cell>
          <cell r="C76" t="str">
            <v>Way to Learn Daycare</v>
          </cell>
          <cell r="D76" t="str">
            <v>Single</v>
          </cell>
          <cell r="E76" t="str">
            <v>Com</v>
          </cell>
          <cell r="F76">
            <v>6</v>
          </cell>
          <cell r="G76">
            <v>0</v>
          </cell>
          <cell r="H76">
            <v>46979</v>
          </cell>
        </row>
        <row r="77">
          <cell r="A77" t="str">
            <v>0000002462</v>
          </cell>
          <cell r="B77" t="str">
            <v>Galbraith Day Care Services Inc</v>
          </cell>
          <cell r="C77" t="str">
            <v>Wee Watch Private Home Day Care Galbraith</v>
          </cell>
          <cell r="D77" t="str">
            <v>Single</v>
          </cell>
          <cell r="E77" t="str">
            <v>NP</v>
          </cell>
          <cell r="F77">
            <v>3.25</v>
          </cell>
          <cell r="G77">
            <v>58</v>
          </cell>
          <cell r="H77">
            <v>339430</v>
          </cell>
        </row>
        <row r="78">
          <cell r="A78" t="str">
            <v>0000033910</v>
          </cell>
          <cell r="B78" t="str">
            <v>Westdale Children's School</v>
          </cell>
          <cell r="C78" t="str">
            <v>Westdale Children's School</v>
          </cell>
          <cell r="D78" t="str">
            <v>Single</v>
          </cell>
          <cell r="E78" t="str">
            <v>NP</v>
          </cell>
          <cell r="F78">
            <v>0.97</v>
          </cell>
          <cell r="G78">
            <v>0</v>
          </cell>
          <cell r="H78">
            <v>6825</v>
          </cell>
        </row>
        <row r="79">
          <cell r="A79" t="str">
            <v>0000005772</v>
          </cell>
          <cell r="B79" t="str">
            <v>Westdale Co-op Preschool</v>
          </cell>
          <cell r="C79" t="str">
            <v>Westdale Co-operative Preschool</v>
          </cell>
          <cell r="D79" t="str">
            <v>Single</v>
          </cell>
          <cell r="E79" t="str">
            <v>NP</v>
          </cell>
          <cell r="F79">
            <v>0.42</v>
          </cell>
          <cell r="G79">
            <v>0</v>
          </cell>
          <cell r="H79">
            <v>3058</v>
          </cell>
        </row>
        <row r="80">
          <cell r="A80" t="str">
            <v>0000005816</v>
          </cell>
          <cell r="B80" t="str">
            <v>Winona Children's Centre</v>
          </cell>
          <cell r="C80" t="str">
            <v>Winona Children's Centre</v>
          </cell>
          <cell r="D80" t="str">
            <v>Single</v>
          </cell>
          <cell r="E80" t="str">
            <v>Com</v>
          </cell>
          <cell r="F80">
            <v>11.06</v>
          </cell>
          <cell r="G80">
            <v>0</v>
          </cell>
          <cell r="H80">
            <v>100769</v>
          </cell>
        </row>
      </sheetData>
      <sheetData sheetId="7">
        <row r="4">
          <cell r="B4" t="str">
            <v>Vendor</v>
          </cell>
          <cell r="C4" t="str">
            <v>Site</v>
          </cell>
          <cell r="D4" t="str">
            <v>Number</v>
          </cell>
          <cell r="E4" t="str">
            <v>Type</v>
          </cell>
          <cell r="F4" t="str">
            <v>Last Created Date</v>
          </cell>
          <cell r="G4" t="str">
            <v>Adjustment Factor(%)</v>
          </cell>
          <cell r="H4" t="str">
            <v>Total</v>
          </cell>
          <cell r="I4" t="str">
            <v>DOG</v>
          </cell>
          <cell r="J4" t="str">
            <v>PEG</v>
          </cell>
          <cell r="K4" t="str">
            <v>WEG</v>
          </cell>
          <cell r="L4" t="str">
            <v>FTE</v>
          </cell>
        </row>
        <row r="5">
          <cell r="B5" t="str">
            <v>0000000557</v>
          </cell>
          <cell r="C5" t="str">
            <v>Ancaster Little Gems Children's Centre</v>
          </cell>
          <cell r="D5" t="str">
            <v>Single</v>
          </cell>
          <cell r="E5" t="str">
            <v>Com</v>
          </cell>
          <cell r="F5">
            <v>41607.461805555555</v>
          </cell>
          <cell r="G5">
            <v>100</v>
          </cell>
          <cell r="H5">
            <v>132238.54999999999</v>
          </cell>
          <cell r="I5">
            <v>86235.55</v>
          </cell>
          <cell r="J5">
            <v>0</v>
          </cell>
          <cell r="K5">
            <v>46003</v>
          </cell>
          <cell r="L5">
            <v>17.899999999999999</v>
          </cell>
        </row>
        <row r="6">
          <cell r="B6" t="str">
            <v>0000000559</v>
          </cell>
          <cell r="C6" t="str">
            <v>Ancaster Small Fry Co -op Pre-School</v>
          </cell>
          <cell r="D6" t="str">
            <v>Single</v>
          </cell>
          <cell r="E6" t="str">
            <v>NP</v>
          </cell>
          <cell r="F6">
            <v>41604.579861111109</v>
          </cell>
          <cell r="G6">
            <v>100</v>
          </cell>
          <cell r="H6">
            <v>7679.2999999999993</v>
          </cell>
          <cell r="I6">
            <v>5803.2</v>
          </cell>
          <cell r="J6">
            <v>0</v>
          </cell>
          <cell r="K6">
            <v>1876.1</v>
          </cell>
          <cell r="L6">
            <v>0.73</v>
          </cell>
        </row>
        <row r="7">
          <cell r="B7" t="str">
            <v>0000088166</v>
          </cell>
          <cell r="C7" t="str">
            <v>Austin Academy "For Early Learners"</v>
          </cell>
          <cell r="D7" t="str">
            <v>Single</v>
          </cell>
          <cell r="E7" t="str">
            <v>Com</v>
          </cell>
          <cell r="F7">
            <v>41624.438888888886</v>
          </cell>
          <cell r="G7">
            <v>100</v>
          </cell>
          <cell r="H7">
            <v>16562.36</v>
          </cell>
          <cell r="I7">
            <v>10445.76</v>
          </cell>
          <cell r="J7">
            <v>0</v>
          </cell>
          <cell r="K7">
            <v>6116.6</v>
          </cell>
          <cell r="L7">
            <v>2.38</v>
          </cell>
        </row>
        <row r="8">
          <cell r="B8" t="str">
            <v>0000027419</v>
          </cell>
          <cell r="C8" t="str">
            <v>Awesome Beginnings Co-op Nursery School Inc</v>
          </cell>
          <cell r="D8" t="str">
            <v>Single</v>
          </cell>
          <cell r="E8" t="str">
            <v>NP</v>
          </cell>
          <cell r="F8">
            <v>41603.493055555555</v>
          </cell>
          <cell r="G8">
            <v>100</v>
          </cell>
          <cell r="H8">
            <v>9298.4</v>
          </cell>
          <cell r="I8">
            <v>5803.2</v>
          </cell>
          <cell r="J8">
            <v>0</v>
          </cell>
          <cell r="K8">
            <v>3495.2</v>
          </cell>
          <cell r="L8">
            <v>1.36</v>
          </cell>
        </row>
        <row r="9">
          <cell r="B9" t="str">
            <v>0000000829</v>
          </cell>
          <cell r="C9" t="str">
            <v>Benjamin Bunny Nursery School</v>
          </cell>
          <cell r="D9" t="str">
            <v>Single</v>
          </cell>
          <cell r="E9" t="str">
            <v>NP</v>
          </cell>
          <cell r="F9">
            <v>41607.464583333334</v>
          </cell>
          <cell r="G9">
            <v>100</v>
          </cell>
          <cell r="H9">
            <v>14844.599999999999</v>
          </cell>
          <cell r="I9">
            <v>11606.4</v>
          </cell>
          <cell r="J9">
            <v>0</v>
          </cell>
          <cell r="K9">
            <v>3238.2</v>
          </cell>
          <cell r="L9">
            <v>1.26</v>
          </cell>
        </row>
        <row r="10">
          <cell r="B10" t="str">
            <v>0000081480</v>
          </cell>
          <cell r="C10" t="str">
            <v>Birch Avenue Child Care Centre</v>
          </cell>
          <cell r="D10" t="str">
            <v>Single</v>
          </cell>
          <cell r="E10" t="str">
            <v>Com</v>
          </cell>
          <cell r="F10">
            <v>41607.46875</v>
          </cell>
          <cell r="G10">
            <v>100</v>
          </cell>
          <cell r="H10">
            <v>48003.299999999996</v>
          </cell>
          <cell r="I10">
            <v>34819.199999999997</v>
          </cell>
          <cell r="J10">
            <v>0</v>
          </cell>
          <cell r="K10">
            <v>13184.1</v>
          </cell>
          <cell r="L10">
            <v>5.13</v>
          </cell>
        </row>
        <row r="11">
          <cell r="B11" t="str">
            <v>0000074859</v>
          </cell>
          <cell r="C11" t="str">
            <v>Blossoms Child Care Centre Inc.</v>
          </cell>
          <cell r="D11" t="str">
            <v>Single</v>
          </cell>
          <cell r="E11" t="str">
            <v>Com</v>
          </cell>
          <cell r="F11">
            <v>41604.455555555556</v>
          </cell>
          <cell r="G11">
            <v>100</v>
          </cell>
          <cell r="H11">
            <v>66198.040000000008</v>
          </cell>
          <cell r="I11">
            <v>41783.040000000001</v>
          </cell>
          <cell r="J11">
            <v>0</v>
          </cell>
          <cell r="K11">
            <v>24415</v>
          </cell>
          <cell r="L11">
            <v>9.5</v>
          </cell>
        </row>
        <row r="12">
          <cell r="B12" t="str">
            <v>0000001246</v>
          </cell>
          <cell r="C12" t="str">
            <v>Central Day Care</v>
          </cell>
          <cell r="D12" t="str">
            <v>Single</v>
          </cell>
          <cell r="E12" t="str">
            <v>Com</v>
          </cell>
          <cell r="F12">
            <v>41606.486805555556</v>
          </cell>
          <cell r="G12">
            <v>100</v>
          </cell>
          <cell r="H12">
            <v>133244.18</v>
          </cell>
          <cell r="I12">
            <v>83566.080000000002</v>
          </cell>
          <cell r="J12">
            <v>0</v>
          </cell>
          <cell r="K12">
            <v>49678.1</v>
          </cell>
          <cell r="L12">
            <v>19.329999999999998</v>
          </cell>
        </row>
        <row r="13">
          <cell r="B13" t="str">
            <v>0000007095</v>
          </cell>
          <cell r="C13" t="str">
            <v>Chestnut Tree Preschool Inc</v>
          </cell>
          <cell r="D13" t="str">
            <v>Single</v>
          </cell>
          <cell r="E13" t="str">
            <v>NP</v>
          </cell>
          <cell r="F13">
            <v>41606.42083333333</v>
          </cell>
          <cell r="G13">
            <v>100</v>
          </cell>
          <cell r="H13">
            <v>13873</v>
          </cell>
          <cell r="I13">
            <v>5803.2</v>
          </cell>
          <cell r="J13">
            <v>0</v>
          </cell>
          <cell r="K13">
            <v>8069.8</v>
          </cell>
          <cell r="L13">
            <v>3.14</v>
          </cell>
        </row>
        <row r="14">
          <cell r="B14" t="str">
            <v>0000078597</v>
          </cell>
          <cell r="C14" t="str">
            <v>Childventures Early Learning Academy</v>
          </cell>
          <cell r="D14" t="str">
            <v>Single</v>
          </cell>
          <cell r="E14" t="str">
            <v>Com</v>
          </cell>
          <cell r="F14">
            <v>41604.393055555556</v>
          </cell>
          <cell r="G14">
            <v>100</v>
          </cell>
          <cell r="H14">
            <v>167207.06</v>
          </cell>
          <cell r="I14">
            <v>101672.06</v>
          </cell>
          <cell r="J14">
            <v>0</v>
          </cell>
          <cell r="K14">
            <v>65535</v>
          </cell>
          <cell r="L14">
            <v>25.5</v>
          </cell>
        </row>
        <row r="15">
          <cell r="B15" t="str">
            <v>0000044751</v>
          </cell>
          <cell r="C15" t="str">
            <v>Community Living Hamilton</v>
          </cell>
          <cell r="D15" t="str">
            <v>Single</v>
          </cell>
          <cell r="E15" t="str">
            <v>Com</v>
          </cell>
          <cell r="F15">
            <v>41606.481249999997</v>
          </cell>
          <cell r="G15">
            <v>100</v>
          </cell>
          <cell r="H15">
            <v>14777.5</v>
          </cell>
          <cell r="I15">
            <v>0</v>
          </cell>
          <cell r="J15">
            <v>0</v>
          </cell>
          <cell r="K15">
            <v>14777.5</v>
          </cell>
          <cell r="L15">
            <v>5.75</v>
          </cell>
        </row>
        <row r="16">
          <cell r="B16" t="str">
            <v>0000079448</v>
          </cell>
          <cell r="C16" t="str">
            <v>Cudley Corner Child Care Centre Ltd-Hamilton</v>
          </cell>
          <cell r="D16" t="str">
            <v>Single</v>
          </cell>
          <cell r="E16" t="str">
            <v>Com</v>
          </cell>
          <cell r="F16">
            <v>41605.666666666664</v>
          </cell>
          <cell r="G16">
            <v>100</v>
          </cell>
          <cell r="H16">
            <v>83110.239999999991</v>
          </cell>
          <cell r="I16">
            <v>54840.24</v>
          </cell>
          <cell r="J16">
            <v>0</v>
          </cell>
          <cell r="K16">
            <v>28270</v>
          </cell>
          <cell r="L16">
            <v>11</v>
          </cell>
        </row>
        <row r="17">
          <cell r="B17" t="str">
            <v>0000069834</v>
          </cell>
          <cell r="C17" t="str">
            <v>Daycare on Delaware</v>
          </cell>
          <cell r="D17" t="str">
            <v>Single</v>
          </cell>
          <cell r="E17" t="str">
            <v>Com</v>
          </cell>
          <cell r="F17">
            <v>41607.470138888886</v>
          </cell>
          <cell r="G17">
            <v>100</v>
          </cell>
          <cell r="H17">
            <v>35109.4</v>
          </cell>
          <cell r="I17">
            <v>26114.400000000001</v>
          </cell>
          <cell r="J17">
            <v>0</v>
          </cell>
          <cell r="K17">
            <v>8995</v>
          </cell>
          <cell r="L17">
            <v>3.5</v>
          </cell>
        </row>
        <row r="18">
          <cell r="B18" t="str">
            <v>0000036066</v>
          </cell>
          <cell r="C18" t="str">
            <v>Dundas Valley Montessori School</v>
          </cell>
          <cell r="D18" t="str">
            <v>Single</v>
          </cell>
          <cell r="E18" t="str">
            <v>Com</v>
          </cell>
          <cell r="F18">
            <v>41604.630555555559</v>
          </cell>
          <cell r="G18">
            <v>100</v>
          </cell>
          <cell r="H18">
            <v>78828.3</v>
          </cell>
          <cell r="I18">
            <v>52228.800000000003</v>
          </cell>
          <cell r="J18">
            <v>0</v>
          </cell>
          <cell r="K18">
            <v>26599.5</v>
          </cell>
          <cell r="L18">
            <v>10.35</v>
          </cell>
        </row>
        <row r="19">
          <cell r="B19" t="str">
            <v>0000053764</v>
          </cell>
          <cell r="C19" t="str">
            <v>Early Scholars Preschool</v>
          </cell>
          <cell r="D19" t="str">
            <v>Single</v>
          </cell>
          <cell r="E19" t="str">
            <v>Com</v>
          </cell>
          <cell r="F19">
            <v>41603.440972222219</v>
          </cell>
          <cell r="G19">
            <v>100</v>
          </cell>
          <cell r="H19">
            <v>61726.240000000005</v>
          </cell>
          <cell r="I19">
            <v>41783.040000000001</v>
          </cell>
          <cell r="J19">
            <v>0</v>
          </cell>
          <cell r="K19">
            <v>19943.2</v>
          </cell>
          <cell r="L19">
            <v>7.76</v>
          </cell>
        </row>
        <row r="20">
          <cell r="B20" t="str">
            <v>New</v>
          </cell>
          <cell r="C20" t="str">
            <v>Fan-Tastic Scholars Child Learning Centre</v>
          </cell>
          <cell r="D20" t="str">
            <v>Single</v>
          </cell>
          <cell r="E20" t="str">
            <v>Com</v>
          </cell>
          <cell r="F20">
            <v>41606.453472222223</v>
          </cell>
          <cell r="G20">
            <v>100</v>
          </cell>
          <cell r="H20">
            <v>64995.92</v>
          </cell>
          <cell r="I20">
            <v>47005.919999999998</v>
          </cell>
          <cell r="J20">
            <v>0</v>
          </cell>
          <cell r="K20">
            <v>17990</v>
          </cell>
          <cell r="L20">
            <v>7</v>
          </cell>
        </row>
        <row r="21">
          <cell r="B21" t="str">
            <v>0000002301</v>
          </cell>
          <cell r="C21" t="str">
            <v>Farmer's Dell Co-operative Preschool</v>
          </cell>
          <cell r="D21" t="str">
            <v>Single</v>
          </cell>
          <cell r="E21" t="str">
            <v>NP</v>
          </cell>
          <cell r="F21">
            <v>41607.484722222223</v>
          </cell>
          <cell r="G21">
            <v>100</v>
          </cell>
          <cell r="H21">
            <v>7422.2999999999993</v>
          </cell>
          <cell r="I21">
            <v>5803.2</v>
          </cell>
          <cell r="J21">
            <v>0</v>
          </cell>
          <cell r="K21">
            <v>1619.1</v>
          </cell>
          <cell r="L21">
            <v>0.63</v>
          </cell>
        </row>
        <row r="22">
          <cell r="B22" t="str">
            <v>0000002345</v>
          </cell>
          <cell r="C22" t="str">
            <v>First Class Children's Centre</v>
          </cell>
          <cell r="D22" t="str">
            <v>Single</v>
          </cell>
          <cell r="E22" t="str">
            <v>Com</v>
          </cell>
          <cell r="F22">
            <v>41607.490972222222</v>
          </cell>
          <cell r="G22">
            <v>100</v>
          </cell>
          <cell r="H22">
            <v>323072.88</v>
          </cell>
          <cell r="I22">
            <v>222842.88</v>
          </cell>
          <cell r="J22">
            <v>0</v>
          </cell>
          <cell r="K22">
            <v>100230</v>
          </cell>
          <cell r="L22">
            <v>39</v>
          </cell>
        </row>
        <row r="23">
          <cell r="B23" t="str">
            <v>0000002462</v>
          </cell>
          <cell r="C23" t="str">
            <v>Wee Watch Private Home Day Care Galbraith</v>
          </cell>
          <cell r="D23" t="str">
            <v>Single</v>
          </cell>
          <cell r="E23" t="str">
            <v>NP</v>
          </cell>
          <cell r="F23">
            <v>41603.448611111111</v>
          </cell>
          <cell r="G23">
            <v>100</v>
          </cell>
          <cell r="H23">
            <v>133353.43</v>
          </cell>
          <cell r="I23">
            <v>0</v>
          </cell>
          <cell r="J23">
            <v>125000.93</v>
          </cell>
          <cell r="K23">
            <v>8352.5</v>
          </cell>
          <cell r="L23">
            <v>3.25</v>
          </cell>
        </row>
        <row r="24">
          <cell r="B24" t="str">
            <v>0000002470</v>
          </cell>
          <cell r="C24" t="str">
            <v>Garside Day Care Centre</v>
          </cell>
          <cell r="D24" t="str">
            <v>Single</v>
          </cell>
          <cell r="E24" t="str">
            <v>NP</v>
          </cell>
          <cell r="F24">
            <v>41607.493055555555</v>
          </cell>
          <cell r="G24">
            <v>100</v>
          </cell>
          <cell r="H24">
            <v>64270.54</v>
          </cell>
          <cell r="I24">
            <v>41783.040000000001</v>
          </cell>
          <cell r="J24">
            <v>0</v>
          </cell>
          <cell r="K24">
            <v>22487.5</v>
          </cell>
          <cell r="L24">
            <v>8.75</v>
          </cell>
        </row>
        <row r="25">
          <cell r="B25" t="str">
            <v>0000002564</v>
          </cell>
          <cell r="C25" t="str">
            <v>Golfwood Day Care Service Inc</v>
          </cell>
          <cell r="D25" t="str">
            <v>Single</v>
          </cell>
          <cell r="E25" t="str">
            <v>NP</v>
          </cell>
          <cell r="F25">
            <v>41610.390972222223</v>
          </cell>
          <cell r="G25">
            <v>100</v>
          </cell>
          <cell r="H25">
            <v>148355.15</v>
          </cell>
          <cell r="I25">
            <v>0</v>
          </cell>
          <cell r="J25">
            <v>132292.65</v>
          </cell>
          <cell r="K25">
            <v>16062.5</v>
          </cell>
          <cell r="L25">
            <v>6.25</v>
          </cell>
        </row>
        <row r="26">
          <cell r="B26" t="str">
            <v>0000002670</v>
          </cell>
          <cell r="C26" t="str">
            <v>HAMILTON &amp; DISTRICT COUNCIL of CO-OP  Preschools In</v>
          </cell>
          <cell r="D26" t="str">
            <v>Single</v>
          </cell>
          <cell r="E26" t="str">
            <v>NP</v>
          </cell>
          <cell r="F26">
            <v>41603.449305555558</v>
          </cell>
          <cell r="G26">
            <v>100</v>
          </cell>
          <cell r="H26">
            <v>9149.2000000000007</v>
          </cell>
          <cell r="I26">
            <v>0</v>
          </cell>
          <cell r="J26">
            <v>0</v>
          </cell>
          <cell r="K26">
            <v>9149.2000000000007</v>
          </cell>
          <cell r="L26">
            <v>3.56</v>
          </cell>
        </row>
        <row r="27">
          <cell r="B27" t="str">
            <v>0000002727</v>
          </cell>
          <cell r="C27" t="str">
            <v>Hamilton Early Learning Centre</v>
          </cell>
          <cell r="D27" t="str">
            <v>Single</v>
          </cell>
          <cell r="E27" t="str">
            <v>NP</v>
          </cell>
          <cell r="F27">
            <v>41625.493750000001</v>
          </cell>
          <cell r="G27">
            <v>100</v>
          </cell>
          <cell r="H27">
            <v>64913.04</v>
          </cell>
          <cell r="I27">
            <v>41783.040000000001</v>
          </cell>
          <cell r="J27">
            <v>0</v>
          </cell>
          <cell r="K27">
            <v>23130</v>
          </cell>
          <cell r="L27">
            <v>9</v>
          </cell>
        </row>
        <row r="28">
          <cell r="B28" t="str">
            <v>0000082536</v>
          </cell>
          <cell r="C28" t="str">
            <v>Imagineer’s Early Learning Centre</v>
          </cell>
          <cell r="D28" t="str">
            <v>Single</v>
          </cell>
          <cell r="E28" t="str">
            <v>Com</v>
          </cell>
          <cell r="F28">
            <v>41604.432638888888</v>
          </cell>
          <cell r="G28">
            <v>100</v>
          </cell>
          <cell r="H28">
            <v>63652.09</v>
          </cell>
          <cell r="I28">
            <v>39519.79</v>
          </cell>
          <cell r="J28">
            <v>0</v>
          </cell>
          <cell r="K28">
            <v>24132.3</v>
          </cell>
          <cell r="L28">
            <v>9.39</v>
          </cell>
        </row>
        <row r="29">
          <cell r="B29" t="str">
            <v>0000007093</v>
          </cell>
          <cell r="C29" t="str">
            <v>Jacks &amp; Jills Co-op Preschool of Ancaster</v>
          </cell>
          <cell r="D29" t="str">
            <v>Single</v>
          </cell>
          <cell r="E29" t="str">
            <v>NP</v>
          </cell>
          <cell r="F29">
            <v>41605.435416666667</v>
          </cell>
          <cell r="G29">
            <v>100</v>
          </cell>
          <cell r="H29">
            <v>6845.2999999999993</v>
          </cell>
          <cell r="I29">
            <v>4352.3999999999996</v>
          </cell>
          <cell r="J29">
            <v>0</v>
          </cell>
          <cell r="K29">
            <v>2492.9</v>
          </cell>
          <cell r="L29">
            <v>0.97</v>
          </cell>
        </row>
        <row r="30">
          <cell r="B30" t="str">
            <v>0000003110</v>
          </cell>
          <cell r="C30" t="str">
            <v>Jamesville Children's Centre</v>
          </cell>
          <cell r="D30" t="str">
            <v>Single</v>
          </cell>
          <cell r="E30" t="str">
            <v>NP</v>
          </cell>
          <cell r="F30">
            <v>41603.570138888892</v>
          </cell>
          <cell r="G30">
            <v>100</v>
          </cell>
          <cell r="H30">
            <v>126177.54000000001</v>
          </cell>
          <cell r="I30">
            <v>76602.240000000005</v>
          </cell>
          <cell r="J30">
            <v>0</v>
          </cell>
          <cell r="K30">
            <v>49575.3</v>
          </cell>
          <cell r="L30">
            <v>19.29</v>
          </cell>
        </row>
        <row r="31">
          <cell r="B31" t="str">
            <v>0000074858</v>
          </cell>
          <cell r="C31" t="str">
            <v>Kinderseeds</v>
          </cell>
          <cell r="D31" t="str">
            <v>Single</v>
          </cell>
          <cell r="E31" t="str">
            <v>Com</v>
          </cell>
          <cell r="F31">
            <v>41607.508333333331</v>
          </cell>
          <cell r="G31">
            <v>100</v>
          </cell>
          <cell r="H31">
            <v>15952.199999999999</v>
          </cell>
          <cell r="I31">
            <v>8704.7999999999993</v>
          </cell>
          <cell r="J31">
            <v>0</v>
          </cell>
          <cell r="K31">
            <v>7247.4</v>
          </cell>
          <cell r="L31">
            <v>2.82</v>
          </cell>
        </row>
        <row r="32">
          <cell r="B32" t="str">
            <v>0000053768</v>
          </cell>
          <cell r="C32" t="str">
            <v>Kindertown Child Care Centre</v>
          </cell>
          <cell r="D32" t="str">
            <v>Single</v>
          </cell>
          <cell r="E32" t="str">
            <v>Com</v>
          </cell>
          <cell r="F32">
            <v>41613.397222222222</v>
          </cell>
          <cell r="G32">
            <v>100</v>
          </cell>
          <cell r="H32">
            <v>142191.89000000001</v>
          </cell>
          <cell r="I32">
            <v>91922.69</v>
          </cell>
          <cell r="J32">
            <v>0</v>
          </cell>
          <cell r="K32">
            <v>50269.2</v>
          </cell>
          <cell r="L32">
            <v>19.559999999999999</v>
          </cell>
        </row>
        <row r="33">
          <cell r="B33" t="str">
            <v>0000003427</v>
          </cell>
          <cell r="C33" t="str">
            <v>La Garderie le Petit Navire</v>
          </cell>
          <cell r="D33" t="str">
            <v>Single</v>
          </cell>
          <cell r="E33" t="str">
            <v>NP</v>
          </cell>
          <cell r="F33">
            <v>41604.425000000003</v>
          </cell>
          <cell r="G33">
            <v>100</v>
          </cell>
          <cell r="H33">
            <v>65791.8</v>
          </cell>
          <cell r="I33">
            <v>44974.8</v>
          </cell>
          <cell r="J33">
            <v>0</v>
          </cell>
          <cell r="K33">
            <v>20817</v>
          </cell>
          <cell r="L33">
            <v>8.1</v>
          </cell>
        </row>
        <row r="34">
          <cell r="B34" t="str">
            <v>0000003481</v>
          </cell>
          <cell r="C34" t="str">
            <v>Le Ballon Rouge de Hamilton</v>
          </cell>
          <cell r="D34" t="str">
            <v>Single</v>
          </cell>
          <cell r="E34" t="str">
            <v>NP</v>
          </cell>
          <cell r="F34">
            <v>41604.492361111108</v>
          </cell>
          <cell r="G34">
            <v>100</v>
          </cell>
          <cell r="H34">
            <v>81989.399999999994</v>
          </cell>
          <cell r="I34">
            <v>52228.800000000003</v>
          </cell>
          <cell r="J34">
            <v>0</v>
          </cell>
          <cell r="K34">
            <v>29760.6</v>
          </cell>
          <cell r="L34">
            <v>11.58</v>
          </cell>
        </row>
        <row r="35">
          <cell r="B35" t="str">
            <v>0000003559</v>
          </cell>
          <cell r="C35" t="str">
            <v>Little Mountaineers Co-operative Preschool</v>
          </cell>
          <cell r="D35" t="str">
            <v>Single</v>
          </cell>
          <cell r="E35" t="str">
            <v>NP</v>
          </cell>
          <cell r="F35">
            <v>41603.655555555553</v>
          </cell>
          <cell r="G35">
            <v>100</v>
          </cell>
          <cell r="H35">
            <v>5075.1100000000006</v>
          </cell>
          <cell r="I35">
            <v>3199.01</v>
          </cell>
          <cell r="J35">
            <v>0</v>
          </cell>
          <cell r="K35">
            <v>1876.1</v>
          </cell>
          <cell r="L35">
            <v>0.73</v>
          </cell>
        </row>
        <row r="36">
          <cell r="B36" t="str">
            <v>0000003560</v>
          </cell>
          <cell r="C36" t="str">
            <v>Little Peoples Day Care Centre</v>
          </cell>
          <cell r="D36" t="str">
            <v>Single</v>
          </cell>
          <cell r="E36" t="str">
            <v>NP</v>
          </cell>
          <cell r="F36">
            <v>41607.511111111111</v>
          </cell>
          <cell r="G36">
            <v>100</v>
          </cell>
          <cell r="H36">
            <v>245864.53999999998</v>
          </cell>
          <cell r="I36">
            <v>163650.23999999999</v>
          </cell>
          <cell r="J36">
            <v>0</v>
          </cell>
          <cell r="K36">
            <v>82214.3</v>
          </cell>
          <cell r="L36">
            <v>31.99</v>
          </cell>
        </row>
        <row r="37">
          <cell r="B37" t="str">
            <v>0000003609</v>
          </cell>
          <cell r="C37" t="str">
            <v>Lucky Day Nursery</v>
          </cell>
          <cell r="D37" t="str">
            <v>Single</v>
          </cell>
          <cell r="E37" t="str">
            <v>Com</v>
          </cell>
          <cell r="F37">
            <v>41603.667361111111</v>
          </cell>
          <cell r="G37">
            <v>100</v>
          </cell>
          <cell r="H37">
            <v>76913.22</v>
          </cell>
          <cell r="I37">
            <v>55710.720000000001</v>
          </cell>
          <cell r="J37">
            <v>0</v>
          </cell>
          <cell r="K37">
            <v>21202.5</v>
          </cell>
          <cell r="L37">
            <v>8.25</v>
          </cell>
        </row>
        <row r="38">
          <cell r="B38" t="str">
            <v>0000003852</v>
          </cell>
          <cell r="C38" t="str">
            <v>McMaster Children's Centre</v>
          </cell>
          <cell r="D38" t="str">
            <v>Single</v>
          </cell>
          <cell r="E38" t="str">
            <v>NP</v>
          </cell>
          <cell r="F38">
            <v>41603.6875</v>
          </cell>
          <cell r="G38">
            <v>100</v>
          </cell>
          <cell r="H38">
            <v>112582.24</v>
          </cell>
          <cell r="I38">
            <v>76602.240000000005</v>
          </cell>
          <cell r="J38">
            <v>0</v>
          </cell>
          <cell r="K38">
            <v>35980</v>
          </cell>
          <cell r="L38">
            <v>14</v>
          </cell>
        </row>
        <row r="39">
          <cell r="B39" t="str">
            <v>0000003856</v>
          </cell>
          <cell r="C39" t="str">
            <v>McMaster Students Union Day Care Centre</v>
          </cell>
          <cell r="D39" t="str">
            <v>Single</v>
          </cell>
          <cell r="E39" t="str">
            <v>NP</v>
          </cell>
          <cell r="F39">
            <v>41603.693055555559</v>
          </cell>
          <cell r="G39">
            <v>100</v>
          </cell>
          <cell r="H39">
            <v>72699.28</v>
          </cell>
          <cell r="I39">
            <v>48746.879999999997</v>
          </cell>
          <cell r="J39">
            <v>0</v>
          </cell>
          <cell r="K39">
            <v>23952.400000000001</v>
          </cell>
          <cell r="L39">
            <v>9.32</v>
          </cell>
        </row>
        <row r="40">
          <cell r="B40" t="str">
            <v>0000053769</v>
          </cell>
          <cell r="C40" t="str">
            <v>Meadowlands Preschool Inc.</v>
          </cell>
          <cell r="D40" t="str">
            <v>Single</v>
          </cell>
          <cell r="E40" t="str">
            <v>Com</v>
          </cell>
          <cell r="F40">
            <v>41603.671527777777</v>
          </cell>
          <cell r="G40">
            <v>100</v>
          </cell>
          <cell r="H40">
            <v>161950.96000000002</v>
          </cell>
          <cell r="I40">
            <v>110550.96</v>
          </cell>
          <cell r="J40">
            <v>0</v>
          </cell>
          <cell r="K40">
            <v>51400</v>
          </cell>
          <cell r="L40">
            <v>20</v>
          </cell>
        </row>
        <row r="41">
          <cell r="B41" t="str">
            <v>0000004010</v>
          </cell>
          <cell r="C41" t="str">
            <v>Mother Goose Co-operative Preschool</v>
          </cell>
          <cell r="D41" t="str">
            <v>Single</v>
          </cell>
          <cell r="E41" t="str">
            <v>NP</v>
          </cell>
          <cell r="F41">
            <v>41604.541666666664</v>
          </cell>
          <cell r="G41">
            <v>100</v>
          </cell>
          <cell r="H41">
            <v>4520.7</v>
          </cell>
          <cell r="I41">
            <v>2901.6</v>
          </cell>
          <cell r="J41">
            <v>0</v>
          </cell>
          <cell r="K41">
            <v>1619.1</v>
          </cell>
          <cell r="L41">
            <v>0.63</v>
          </cell>
        </row>
        <row r="42">
          <cell r="B42" t="str">
            <v>0000004019</v>
          </cell>
          <cell r="C42" t="str">
            <v>Mountain Nursery School</v>
          </cell>
          <cell r="D42" t="str">
            <v>Single</v>
          </cell>
          <cell r="E42" t="str">
            <v>Com</v>
          </cell>
          <cell r="F42">
            <v>41603.669444444444</v>
          </cell>
          <cell r="G42">
            <v>100</v>
          </cell>
          <cell r="H42">
            <v>41990.36</v>
          </cell>
          <cell r="I42">
            <v>27855.360000000001</v>
          </cell>
          <cell r="J42">
            <v>0</v>
          </cell>
          <cell r="K42">
            <v>14135</v>
          </cell>
          <cell r="L42">
            <v>5.5</v>
          </cell>
        </row>
        <row r="43">
          <cell r="B43" t="str">
            <v>0000062723</v>
          </cell>
          <cell r="C43" t="str">
            <v>Niwasa Early Learning and Care Centre</v>
          </cell>
          <cell r="D43" t="str">
            <v>Single</v>
          </cell>
          <cell r="E43" t="str">
            <v>NP</v>
          </cell>
          <cell r="F43">
            <v>41604.447222222225</v>
          </cell>
          <cell r="G43">
            <v>100</v>
          </cell>
          <cell r="H43">
            <v>31222.92</v>
          </cell>
          <cell r="I43">
            <v>20891.52</v>
          </cell>
          <cell r="J43">
            <v>0</v>
          </cell>
          <cell r="K43">
            <v>10331.4</v>
          </cell>
          <cell r="L43">
            <v>4.0199999999999996</v>
          </cell>
        </row>
        <row r="44">
          <cell r="B44" t="str">
            <v>0000004258</v>
          </cell>
          <cell r="C44" t="str">
            <v>Noah's Ark Children's Centre</v>
          </cell>
          <cell r="D44" t="str">
            <v>Single</v>
          </cell>
          <cell r="E44" t="str">
            <v>NP</v>
          </cell>
          <cell r="F44">
            <v>41604.467361111114</v>
          </cell>
          <cell r="G44">
            <v>100</v>
          </cell>
          <cell r="H44">
            <v>85027.78</v>
          </cell>
          <cell r="I44">
            <v>57451.68</v>
          </cell>
          <cell r="J44">
            <v>0</v>
          </cell>
          <cell r="K44">
            <v>27576.1</v>
          </cell>
          <cell r="L44">
            <v>10.73</v>
          </cell>
        </row>
        <row r="45">
          <cell r="B45" t="str">
            <v>0000006043</v>
          </cell>
          <cell r="C45" t="str">
            <v>Paradise Corners Children's Centre</v>
          </cell>
          <cell r="D45" t="str">
            <v>Single</v>
          </cell>
          <cell r="E45" t="str">
            <v>Com</v>
          </cell>
          <cell r="F45">
            <v>41607.624305555553</v>
          </cell>
          <cell r="G45">
            <v>100</v>
          </cell>
          <cell r="H45">
            <v>161299.93</v>
          </cell>
          <cell r="I45">
            <v>102755.33</v>
          </cell>
          <cell r="J45">
            <v>0</v>
          </cell>
          <cell r="K45">
            <v>58544.6</v>
          </cell>
          <cell r="L45">
            <v>22.78</v>
          </cell>
        </row>
        <row r="46">
          <cell r="B46" t="str">
            <v>0000004505</v>
          </cell>
          <cell r="C46" t="str">
            <v>Paramount Family Centre</v>
          </cell>
          <cell r="D46" t="str">
            <v>Single</v>
          </cell>
          <cell r="E46" t="str">
            <v>NP</v>
          </cell>
          <cell r="F46">
            <v>41607.53402777778</v>
          </cell>
          <cell r="G46">
            <v>100</v>
          </cell>
          <cell r="H46">
            <v>116921.37000000001</v>
          </cell>
          <cell r="I46">
            <v>82637.570000000007</v>
          </cell>
          <cell r="J46">
            <v>0</v>
          </cell>
          <cell r="K46">
            <v>34283.800000000003</v>
          </cell>
          <cell r="L46">
            <v>13.34</v>
          </cell>
        </row>
        <row r="47">
          <cell r="B47" t="str">
            <v>0000007091</v>
          </cell>
          <cell r="C47" t="str">
            <v>Peter Pan Co-operative Pre-school</v>
          </cell>
          <cell r="D47" t="str">
            <v>Single</v>
          </cell>
          <cell r="E47" t="str">
            <v>NP</v>
          </cell>
          <cell r="F47">
            <v>41604.543055555558</v>
          </cell>
          <cell r="G47">
            <v>100</v>
          </cell>
          <cell r="H47">
            <v>5680.1</v>
          </cell>
          <cell r="I47">
            <v>3264.3</v>
          </cell>
          <cell r="J47">
            <v>0</v>
          </cell>
          <cell r="K47">
            <v>2415.8000000000002</v>
          </cell>
          <cell r="L47">
            <v>0.94</v>
          </cell>
        </row>
        <row r="48">
          <cell r="B48" t="str">
            <v>0000004620</v>
          </cell>
          <cell r="C48" t="str">
            <v>Pied Piper Co-operative Preschool</v>
          </cell>
          <cell r="D48" t="str">
            <v>Single</v>
          </cell>
          <cell r="E48" t="str">
            <v>NP</v>
          </cell>
          <cell r="F48">
            <v>41605.450694444444</v>
          </cell>
          <cell r="G48">
            <v>100</v>
          </cell>
          <cell r="H48">
            <v>6414.2000000000007</v>
          </cell>
          <cell r="I48">
            <v>5077.8</v>
          </cell>
          <cell r="J48">
            <v>0</v>
          </cell>
          <cell r="K48">
            <v>1336.4</v>
          </cell>
          <cell r="L48">
            <v>0.52</v>
          </cell>
        </row>
        <row r="49">
          <cell r="B49" t="str">
            <v>Journal</v>
          </cell>
          <cell r="C49" t="str">
            <v>Red Hill Family Centre</v>
          </cell>
          <cell r="D49" t="str">
            <v>Single</v>
          </cell>
          <cell r="E49" t="str">
            <v>NP</v>
          </cell>
          <cell r="F49">
            <v>41607.606249999997</v>
          </cell>
          <cell r="G49">
            <v>100</v>
          </cell>
          <cell r="H49">
            <v>83566.080000000002</v>
          </cell>
          <cell r="I49">
            <v>83566.080000000002</v>
          </cell>
          <cell r="J49">
            <v>0</v>
          </cell>
          <cell r="K49">
            <v>0</v>
          </cell>
          <cell r="L49">
            <v>0</v>
          </cell>
        </row>
        <row r="50">
          <cell r="B50" t="str">
            <v>0000010875</v>
          </cell>
          <cell r="C50" t="str">
            <v>Redeemer Child Care Centre</v>
          </cell>
          <cell r="D50" t="str">
            <v>Single</v>
          </cell>
          <cell r="E50" t="str">
            <v>NP</v>
          </cell>
          <cell r="F50">
            <v>41604.57708333333</v>
          </cell>
          <cell r="G50">
            <v>100</v>
          </cell>
          <cell r="H50">
            <v>37372.67</v>
          </cell>
          <cell r="I50">
            <v>22980.67</v>
          </cell>
          <cell r="J50">
            <v>0</v>
          </cell>
          <cell r="K50">
            <v>14392</v>
          </cell>
          <cell r="L50">
            <v>5.6</v>
          </cell>
        </row>
        <row r="51">
          <cell r="B51" t="str">
            <v>0000005253</v>
          </cell>
          <cell r="C51" t="str">
            <v>St. James Co-operative Nursery School of Dundas</v>
          </cell>
          <cell r="D51" t="str">
            <v>Single</v>
          </cell>
          <cell r="E51" t="str">
            <v>NP</v>
          </cell>
          <cell r="F51">
            <v>41607.611111111109</v>
          </cell>
          <cell r="G51">
            <v>100</v>
          </cell>
          <cell r="H51">
            <v>9745.24</v>
          </cell>
          <cell r="I51">
            <v>6789.74</v>
          </cell>
          <cell r="J51">
            <v>0</v>
          </cell>
          <cell r="K51">
            <v>2955.5</v>
          </cell>
          <cell r="L51">
            <v>1.1499999999999999</v>
          </cell>
        </row>
        <row r="52">
          <cell r="B52" t="str">
            <v>0000076745</v>
          </cell>
          <cell r="C52" t="str">
            <v>St. Joachim Children's Centre of Ancaster</v>
          </cell>
          <cell r="D52" t="str">
            <v>Single</v>
          </cell>
          <cell r="E52" t="str">
            <v>NP</v>
          </cell>
          <cell r="F52">
            <v>41605.45208333333</v>
          </cell>
          <cell r="G52">
            <v>100</v>
          </cell>
          <cell r="H52">
            <v>93929.08</v>
          </cell>
          <cell r="I52">
            <v>61804.08</v>
          </cell>
          <cell r="J52">
            <v>0</v>
          </cell>
          <cell r="K52">
            <v>32125</v>
          </cell>
          <cell r="L52">
            <v>12.5</v>
          </cell>
        </row>
        <row r="53">
          <cell r="B53" t="str">
            <v>0000005260</v>
          </cell>
          <cell r="C53" t="str">
            <v>St. Mark's Co-operative Pre-school</v>
          </cell>
          <cell r="D53" t="str">
            <v>Single</v>
          </cell>
          <cell r="E53" t="str">
            <v>NP</v>
          </cell>
          <cell r="F53">
            <v>41604.435416666667</v>
          </cell>
          <cell r="G53">
            <v>100</v>
          </cell>
          <cell r="H53">
            <v>1707.8</v>
          </cell>
          <cell r="I53">
            <v>1450.8</v>
          </cell>
          <cell r="J53">
            <v>0</v>
          </cell>
          <cell r="K53">
            <v>257</v>
          </cell>
          <cell r="L53">
            <v>0.1</v>
          </cell>
        </row>
        <row r="54">
          <cell r="B54" t="str">
            <v>0000005244</v>
          </cell>
          <cell r="C54" t="str">
            <v>St. Matthew's Children's Centre</v>
          </cell>
          <cell r="D54" t="str">
            <v>Single</v>
          </cell>
          <cell r="E54" t="str">
            <v>NP</v>
          </cell>
          <cell r="F54">
            <v>41606.39166666667</v>
          </cell>
          <cell r="G54">
            <v>100</v>
          </cell>
          <cell r="H54">
            <v>172561.04</v>
          </cell>
          <cell r="I54">
            <v>41783.040000000001</v>
          </cell>
          <cell r="J54">
            <v>0</v>
          </cell>
          <cell r="K54">
            <v>130778</v>
          </cell>
          <cell r="L54">
            <v>51.5</v>
          </cell>
        </row>
        <row r="55">
          <cell r="B55" t="str">
            <v>0000005248</v>
          </cell>
          <cell r="C55" t="str">
            <v>St. Peter's Children's Day Care Centre of Hamilton</v>
          </cell>
          <cell r="D55" t="str">
            <v>Single</v>
          </cell>
          <cell r="E55" t="str">
            <v>NP</v>
          </cell>
          <cell r="F55">
            <v>41604.552083333336</v>
          </cell>
          <cell r="G55">
            <v>100</v>
          </cell>
          <cell r="H55">
            <v>76228.47</v>
          </cell>
          <cell r="I55">
            <v>49269.17</v>
          </cell>
          <cell r="J55">
            <v>0</v>
          </cell>
          <cell r="K55">
            <v>26959.3</v>
          </cell>
          <cell r="L55">
            <v>10.49</v>
          </cell>
        </row>
        <row r="56">
          <cell r="B56" t="str">
            <v>0000032082</v>
          </cell>
          <cell r="C56" t="str">
            <v>St. Martin's Manor Early Learning Centre</v>
          </cell>
          <cell r="D56" t="str">
            <v>Single</v>
          </cell>
          <cell r="E56" t="str">
            <v>NP</v>
          </cell>
          <cell r="F56">
            <v>41607.612500000003</v>
          </cell>
          <cell r="G56">
            <v>100</v>
          </cell>
          <cell r="H56">
            <v>66275.14</v>
          </cell>
          <cell r="I56">
            <v>41783.040000000001</v>
          </cell>
          <cell r="J56">
            <v>0</v>
          </cell>
          <cell r="K56">
            <v>24492.1</v>
          </cell>
          <cell r="L56">
            <v>9.5299999999999994</v>
          </cell>
        </row>
        <row r="57">
          <cell r="B57" t="str">
            <v>0000005306</v>
          </cell>
          <cell r="C57" t="str">
            <v>Stoney Creek Co-operative Pre-School</v>
          </cell>
          <cell r="D57" t="str">
            <v>Single</v>
          </cell>
          <cell r="E57" t="str">
            <v>NP</v>
          </cell>
          <cell r="F57">
            <v>41607.619444444441</v>
          </cell>
          <cell r="G57">
            <v>100</v>
          </cell>
          <cell r="H57">
            <v>3981</v>
          </cell>
          <cell r="I57">
            <v>2901.6</v>
          </cell>
          <cell r="J57">
            <v>0</v>
          </cell>
          <cell r="K57">
            <v>1079.4000000000001</v>
          </cell>
          <cell r="L57">
            <v>0.42</v>
          </cell>
        </row>
        <row r="58">
          <cell r="B58" t="str">
            <v>0000005933</v>
          </cell>
          <cell r="C58" t="str">
            <v>Sunny Days Nursery</v>
          </cell>
          <cell r="D58" t="str">
            <v>Single</v>
          </cell>
          <cell r="E58" t="str">
            <v>Com</v>
          </cell>
          <cell r="F58">
            <v>41604.554166666669</v>
          </cell>
          <cell r="G58">
            <v>100</v>
          </cell>
          <cell r="H58">
            <v>28601.52</v>
          </cell>
          <cell r="I58">
            <v>20891.52</v>
          </cell>
          <cell r="J58">
            <v>0</v>
          </cell>
          <cell r="K58">
            <v>7710</v>
          </cell>
          <cell r="L58">
            <v>3</v>
          </cell>
        </row>
        <row r="59">
          <cell r="B59" t="str">
            <v>0000005338</v>
          </cell>
          <cell r="C59" t="str">
            <v>Sunshine &amp; Rainbows Christian Day Care Centre</v>
          </cell>
          <cell r="D59" t="str">
            <v>Single</v>
          </cell>
          <cell r="E59" t="str">
            <v>Com</v>
          </cell>
          <cell r="F59">
            <v>41603.694444444445</v>
          </cell>
          <cell r="G59">
            <v>100</v>
          </cell>
          <cell r="H59">
            <v>71234.38</v>
          </cell>
          <cell r="I59">
            <v>48746.879999999997</v>
          </cell>
          <cell r="J59">
            <v>0</v>
          </cell>
          <cell r="K59">
            <v>22487.5</v>
          </cell>
          <cell r="L59">
            <v>8.75</v>
          </cell>
        </row>
        <row r="60">
          <cell r="B60" t="str">
            <v>0000069835</v>
          </cell>
          <cell r="C60" t="str">
            <v>Sunshine Daycare</v>
          </cell>
          <cell r="D60" t="str">
            <v>Single</v>
          </cell>
          <cell r="E60" t="str">
            <v>NP</v>
          </cell>
          <cell r="F60">
            <v>41607.647916666669</v>
          </cell>
          <cell r="G60">
            <v>100</v>
          </cell>
          <cell r="H60">
            <v>83671.459999999992</v>
          </cell>
          <cell r="I60">
            <v>62674.559999999998</v>
          </cell>
          <cell r="J60">
            <v>0</v>
          </cell>
          <cell r="K60">
            <v>20996.9</v>
          </cell>
          <cell r="L60">
            <v>8.17</v>
          </cell>
        </row>
        <row r="61">
          <cell r="B61" t="str">
            <v>0000005387</v>
          </cell>
          <cell r="C61" t="str">
            <v>Tapawingo Day Care</v>
          </cell>
          <cell r="D61" t="str">
            <v>Single</v>
          </cell>
          <cell r="E61" t="str">
            <v>NP</v>
          </cell>
          <cell r="F61">
            <v>41606.469444444447</v>
          </cell>
          <cell r="G61">
            <v>100</v>
          </cell>
          <cell r="H61">
            <v>88620.82</v>
          </cell>
          <cell r="I61">
            <v>54259.92</v>
          </cell>
          <cell r="J61">
            <v>0</v>
          </cell>
          <cell r="K61">
            <v>34360.9</v>
          </cell>
          <cell r="L61">
            <v>13.37</v>
          </cell>
        </row>
        <row r="62">
          <cell r="B62" t="str">
            <v>0000007069</v>
          </cell>
          <cell r="C62" t="str">
            <v>TEMPLE PLAYHOUSE ENRICHMENT SCHOOL INC.</v>
          </cell>
          <cell r="D62" t="str">
            <v>Single</v>
          </cell>
          <cell r="E62" t="str">
            <v>Com</v>
          </cell>
          <cell r="F62">
            <v>41606.628472222219</v>
          </cell>
          <cell r="G62">
            <v>100</v>
          </cell>
          <cell r="H62">
            <v>67011.06</v>
          </cell>
          <cell r="I62">
            <v>39152.26</v>
          </cell>
          <cell r="J62">
            <v>0</v>
          </cell>
          <cell r="K62">
            <v>27858.799999999999</v>
          </cell>
          <cell r="L62">
            <v>10.84</v>
          </cell>
        </row>
        <row r="63">
          <cell r="B63" t="str">
            <v>0000006067</v>
          </cell>
          <cell r="C63" t="str">
            <v>Village Children's Centre of Waterdown</v>
          </cell>
          <cell r="D63" t="str">
            <v>Single</v>
          </cell>
          <cell r="E63" t="str">
            <v>NP</v>
          </cell>
          <cell r="F63">
            <v>41604.629166666666</v>
          </cell>
          <cell r="G63">
            <v>100</v>
          </cell>
          <cell r="H63">
            <v>87592</v>
          </cell>
          <cell r="I63">
            <v>52228.800000000003</v>
          </cell>
          <cell r="J63">
            <v>0</v>
          </cell>
          <cell r="K63">
            <v>35363.199999999997</v>
          </cell>
          <cell r="L63">
            <v>13.76</v>
          </cell>
        </row>
        <row r="64">
          <cell r="B64" t="str">
            <v>0000005514</v>
          </cell>
          <cell r="C64" t="str">
            <v>VILLAGE TREEHOUSE CHILD CARE INC.</v>
          </cell>
          <cell r="D64" t="str">
            <v>Single</v>
          </cell>
          <cell r="E64" t="str">
            <v>Com</v>
          </cell>
          <cell r="F64">
            <v>41604.46875</v>
          </cell>
          <cell r="G64">
            <v>100</v>
          </cell>
          <cell r="H64">
            <v>80125.72</v>
          </cell>
          <cell r="I64">
            <v>55710.720000000001</v>
          </cell>
          <cell r="J64">
            <v>0</v>
          </cell>
          <cell r="K64">
            <v>24415</v>
          </cell>
          <cell r="L64">
            <v>9.5</v>
          </cell>
        </row>
        <row r="65">
          <cell r="B65" t="str">
            <v>0000083682</v>
          </cell>
          <cell r="C65" t="str">
            <v>Way to Learn Daycare</v>
          </cell>
          <cell r="D65" t="str">
            <v>Single</v>
          </cell>
          <cell r="E65" t="str">
            <v>Com</v>
          </cell>
          <cell r="F65">
            <v>41610.648611111108</v>
          </cell>
          <cell r="G65">
            <v>100</v>
          </cell>
          <cell r="H65">
            <v>43275.360000000001</v>
          </cell>
          <cell r="I65">
            <v>27855.360000000001</v>
          </cell>
          <cell r="J65">
            <v>0</v>
          </cell>
          <cell r="K65">
            <v>15420</v>
          </cell>
          <cell r="L65">
            <v>6</v>
          </cell>
        </row>
        <row r="66">
          <cell r="B66" t="str">
            <v>0000033910</v>
          </cell>
          <cell r="C66" t="str">
            <v>Westdale Children's School</v>
          </cell>
          <cell r="D66" t="str">
            <v>Single</v>
          </cell>
          <cell r="E66" t="str">
            <v>NP</v>
          </cell>
          <cell r="F66">
            <v>41607.629166666666</v>
          </cell>
          <cell r="G66">
            <v>100</v>
          </cell>
          <cell r="H66">
            <v>5394.5</v>
          </cell>
          <cell r="I66">
            <v>2901.6</v>
          </cell>
          <cell r="J66">
            <v>0</v>
          </cell>
          <cell r="K66">
            <v>2492.9</v>
          </cell>
          <cell r="L66">
            <v>0.97</v>
          </cell>
        </row>
        <row r="67">
          <cell r="B67" t="str">
            <v>0000005772</v>
          </cell>
          <cell r="C67" t="str">
            <v>Westdale Co-operative Preschool</v>
          </cell>
          <cell r="D67" t="str">
            <v>Single</v>
          </cell>
          <cell r="E67" t="str">
            <v>NP</v>
          </cell>
          <cell r="F67">
            <v>41604.64166666667</v>
          </cell>
          <cell r="G67">
            <v>100</v>
          </cell>
          <cell r="H67">
            <v>3981</v>
          </cell>
          <cell r="I67">
            <v>2901.6</v>
          </cell>
          <cell r="J67">
            <v>0</v>
          </cell>
          <cell r="K67">
            <v>1079.4000000000001</v>
          </cell>
          <cell r="L67">
            <v>0.42</v>
          </cell>
        </row>
        <row r="68">
          <cell r="B68" t="str">
            <v>0000005816</v>
          </cell>
          <cell r="C68" t="str">
            <v>Winona Children's Centre</v>
          </cell>
          <cell r="D68" t="str">
            <v>Single</v>
          </cell>
          <cell r="E68" t="str">
            <v>Com</v>
          </cell>
          <cell r="F68">
            <v>41607.632638888892</v>
          </cell>
          <cell r="G68">
            <v>100</v>
          </cell>
          <cell r="H68">
            <v>97192.12</v>
          </cell>
          <cell r="I68">
            <v>68767.92</v>
          </cell>
          <cell r="J68">
            <v>0</v>
          </cell>
          <cell r="K68">
            <v>28424.2</v>
          </cell>
          <cell r="L68">
            <v>11.06</v>
          </cell>
        </row>
        <row r="69">
          <cell r="B69" t="str">
            <v>0000002703</v>
          </cell>
          <cell r="D69" t="str">
            <v>Multi</v>
          </cell>
          <cell r="E69" t="str">
            <v>NP</v>
          </cell>
          <cell r="F69">
            <v>41603.59097222222</v>
          </cell>
          <cell r="G69">
            <v>100</v>
          </cell>
          <cell r="H69">
            <v>131455.4</v>
          </cell>
          <cell r="I69">
            <v>84630</v>
          </cell>
          <cell r="J69">
            <v>0</v>
          </cell>
          <cell r="K69">
            <v>46825.4</v>
          </cell>
          <cell r="L69">
            <v>18.22</v>
          </cell>
        </row>
        <row r="70">
          <cell r="B70" t="str">
            <v>0000002770</v>
          </cell>
          <cell r="D70" t="str">
            <v>Multi</v>
          </cell>
          <cell r="E70" t="str">
            <v>NP</v>
          </cell>
          <cell r="F70">
            <v>41607.620833333334</v>
          </cell>
          <cell r="G70">
            <v>100</v>
          </cell>
          <cell r="H70">
            <v>1506707.97</v>
          </cell>
          <cell r="I70">
            <v>961096.96999999986</v>
          </cell>
          <cell r="J70">
            <v>0</v>
          </cell>
          <cell r="K70">
            <v>545611.00000000012</v>
          </cell>
          <cell r="L70">
            <v>212.29999999999995</v>
          </cell>
        </row>
        <row r="71">
          <cell r="B71" t="str">
            <v>0000002847</v>
          </cell>
          <cell r="D71" t="str">
            <v>Multi</v>
          </cell>
          <cell r="E71" t="str">
            <v>NP</v>
          </cell>
          <cell r="F71">
            <v>41607.504861111112</v>
          </cell>
          <cell r="G71">
            <v>100</v>
          </cell>
          <cell r="H71">
            <v>83216.36</v>
          </cell>
          <cell r="I71">
            <v>53969.760000000002</v>
          </cell>
          <cell r="J71">
            <v>0</v>
          </cell>
          <cell r="K71">
            <v>29246.6</v>
          </cell>
          <cell r="L71">
            <v>11.379999999999999</v>
          </cell>
        </row>
        <row r="72">
          <cell r="B72" t="str">
            <v>0000002976</v>
          </cell>
          <cell r="D72" t="str">
            <v>Multi</v>
          </cell>
          <cell r="E72" t="str">
            <v>NP</v>
          </cell>
          <cell r="F72">
            <v>41611.459722222222</v>
          </cell>
          <cell r="G72">
            <v>100</v>
          </cell>
          <cell r="H72">
            <v>139256.26</v>
          </cell>
          <cell r="I72">
            <v>97493.760000000009</v>
          </cell>
          <cell r="J72">
            <v>0</v>
          </cell>
          <cell r="K72">
            <v>41762.5</v>
          </cell>
          <cell r="L72">
            <v>16.25</v>
          </cell>
        </row>
        <row r="73">
          <cell r="B73" t="str">
            <v>0000026042</v>
          </cell>
          <cell r="D73" t="str">
            <v>Multi</v>
          </cell>
          <cell r="E73" t="str">
            <v>Com</v>
          </cell>
          <cell r="F73">
            <v>41604.585416666669</v>
          </cell>
          <cell r="G73">
            <v>100</v>
          </cell>
          <cell r="H73">
            <v>84285.82</v>
          </cell>
          <cell r="I73">
            <v>51184.22</v>
          </cell>
          <cell r="J73">
            <v>0</v>
          </cell>
          <cell r="K73">
            <v>33101.599999999999</v>
          </cell>
          <cell r="L73">
            <v>12.879999999999999</v>
          </cell>
        </row>
        <row r="74">
          <cell r="B74" t="str">
            <v>0000004137</v>
          </cell>
          <cell r="D74" t="str">
            <v>Multi</v>
          </cell>
          <cell r="E74" t="str">
            <v>NP</v>
          </cell>
          <cell r="F74">
            <v>41607.531944444447</v>
          </cell>
          <cell r="G74">
            <v>100</v>
          </cell>
          <cell r="H74">
            <v>201666.5</v>
          </cell>
          <cell r="I74">
            <v>127496.3</v>
          </cell>
          <cell r="J74">
            <v>0</v>
          </cell>
          <cell r="K74">
            <v>74170.2</v>
          </cell>
          <cell r="L74">
            <v>28.86</v>
          </cell>
        </row>
        <row r="75">
          <cell r="B75" t="str">
            <v>0000075862</v>
          </cell>
          <cell r="D75" t="str">
            <v>Multi</v>
          </cell>
          <cell r="E75" t="str">
            <v>Com</v>
          </cell>
          <cell r="F75">
            <v>41611.475694444445</v>
          </cell>
          <cell r="G75">
            <v>100</v>
          </cell>
          <cell r="H75">
            <v>200096.74</v>
          </cell>
          <cell r="I75">
            <v>125566.73999999999</v>
          </cell>
          <cell r="J75">
            <v>0</v>
          </cell>
          <cell r="K75">
            <v>74530</v>
          </cell>
          <cell r="L75">
            <v>29</v>
          </cell>
        </row>
        <row r="76">
          <cell r="B76" t="str">
            <v>0000040311</v>
          </cell>
          <cell r="D76" t="str">
            <v>Multi</v>
          </cell>
          <cell r="E76" t="str">
            <v>Com</v>
          </cell>
          <cell r="F76">
            <v>41604.482638888891</v>
          </cell>
          <cell r="G76">
            <v>100</v>
          </cell>
          <cell r="H76">
            <v>128721.54999999999</v>
          </cell>
          <cell r="I76">
            <v>80122.849999999991</v>
          </cell>
          <cell r="J76">
            <v>0</v>
          </cell>
          <cell r="K76">
            <v>48598.7</v>
          </cell>
          <cell r="L76">
            <v>18.91</v>
          </cell>
        </row>
        <row r="77">
          <cell r="B77" t="str">
            <v>0000005127</v>
          </cell>
          <cell r="D77" t="str">
            <v>Multi</v>
          </cell>
          <cell r="E77" t="str">
            <v>NP</v>
          </cell>
          <cell r="F77">
            <v>41605.689583333333</v>
          </cell>
          <cell r="G77">
            <v>100</v>
          </cell>
          <cell r="H77">
            <v>981921.89999999991</v>
          </cell>
          <cell r="I77">
            <v>327474.57999999996</v>
          </cell>
          <cell r="J77">
            <v>434378.22</v>
          </cell>
          <cell r="K77">
            <v>220069.1</v>
          </cell>
          <cell r="L77">
            <v>85.63</v>
          </cell>
        </row>
        <row r="78">
          <cell r="B78" t="str">
            <v>0000006038</v>
          </cell>
          <cell r="D78" t="str">
            <v>Multi</v>
          </cell>
          <cell r="E78" t="str">
            <v>NP</v>
          </cell>
          <cell r="F78">
            <v>41606.467361111114</v>
          </cell>
          <cell r="G78">
            <v>100</v>
          </cell>
          <cell r="H78">
            <v>746797.02</v>
          </cell>
          <cell r="I78">
            <v>467643.62</v>
          </cell>
          <cell r="J78">
            <v>0</v>
          </cell>
          <cell r="K78">
            <v>279153.40000000002</v>
          </cell>
          <cell r="L78">
            <v>108.61999999999999</v>
          </cell>
        </row>
        <row r="79">
          <cell r="B79" t="str">
            <v>0000005730</v>
          </cell>
          <cell r="D79" t="str">
            <v>Multi</v>
          </cell>
          <cell r="E79" t="str">
            <v>NP</v>
          </cell>
          <cell r="F79">
            <v>41611.477083333331</v>
          </cell>
          <cell r="G79">
            <v>100</v>
          </cell>
          <cell r="H79">
            <v>150114.94</v>
          </cell>
          <cell r="I79">
            <v>94011.839999999997</v>
          </cell>
          <cell r="J79">
            <v>0</v>
          </cell>
          <cell r="K79">
            <v>56103.1</v>
          </cell>
          <cell r="L79">
            <v>21.83</v>
          </cell>
        </row>
        <row r="80">
          <cell r="B80" t="str">
            <v>0000005764</v>
          </cell>
          <cell r="D80" t="str">
            <v>Multi</v>
          </cell>
          <cell r="E80" t="str">
            <v>NP</v>
          </cell>
          <cell r="F80">
            <v>41607.447916666664</v>
          </cell>
          <cell r="G80">
            <v>100</v>
          </cell>
          <cell r="H80">
            <v>40799.040000000001</v>
          </cell>
          <cell r="I80">
            <v>28000.440000000002</v>
          </cell>
          <cell r="J80">
            <v>0</v>
          </cell>
          <cell r="K80">
            <v>12798.6</v>
          </cell>
          <cell r="L80">
            <v>4.9800000000000004</v>
          </cell>
        </row>
        <row r="81">
          <cell r="B81" t="str">
            <v>0000002699</v>
          </cell>
          <cell r="D81" t="str">
            <v>Multi</v>
          </cell>
          <cell r="E81" t="str">
            <v>NP</v>
          </cell>
          <cell r="F81">
            <v>41610.444444444445</v>
          </cell>
          <cell r="G81">
            <v>100</v>
          </cell>
          <cell r="H81">
            <v>835469.93000000028</v>
          </cell>
          <cell r="I81">
            <v>567804.43000000028</v>
          </cell>
          <cell r="J81">
            <v>0</v>
          </cell>
          <cell r="K81">
            <v>267665.5</v>
          </cell>
          <cell r="L81">
            <v>104.15</v>
          </cell>
        </row>
        <row r="82">
          <cell r="B82" t="str">
            <v>0000007346</v>
          </cell>
          <cell r="D82" t="str">
            <v>Multi</v>
          </cell>
          <cell r="E82" t="str">
            <v>NP</v>
          </cell>
          <cell r="F82">
            <v>41612.652083333334</v>
          </cell>
          <cell r="G82">
            <v>100</v>
          </cell>
          <cell r="H82">
            <v>169835.94</v>
          </cell>
          <cell r="I82">
            <v>98364.24</v>
          </cell>
          <cell r="J82">
            <v>0</v>
          </cell>
          <cell r="K82">
            <v>71471.7</v>
          </cell>
          <cell r="L82">
            <v>27.810000000000002</v>
          </cell>
        </row>
      </sheetData>
      <sheetData sheetId="8">
        <row r="3">
          <cell r="B3" t="str">
            <v>Vendor</v>
          </cell>
          <cell r="C3" t="str">
            <v>Head Office</v>
          </cell>
          <cell r="D3" t="str">
            <v>Number</v>
          </cell>
          <cell r="E3" t="str">
            <v>Type</v>
          </cell>
          <cell r="F3" t="str">
            <v>Method</v>
          </cell>
          <cell r="G3" t="str">
            <v>FTE (Calc)</v>
          </cell>
          <cell r="H3" t="str">
            <v>Total WI</v>
          </cell>
          <cell r="I3" t="str">
            <v>Final</v>
          </cell>
        </row>
        <row r="4">
          <cell r="B4" t="str">
            <v>0000000829</v>
          </cell>
          <cell r="C4" t="str">
            <v>Benjamin Bunny Nursery School</v>
          </cell>
          <cell r="D4" t="str">
            <v>Single</v>
          </cell>
          <cell r="E4" t="str">
            <v>NP</v>
          </cell>
          <cell r="F4" t="str">
            <v>Upload</v>
          </cell>
          <cell r="G4">
            <v>1.26</v>
          </cell>
          <cell r="H4">
            <v>1.26</v>
          </cell>
          <cell r="I4">
            <v>1339</v>
          </cell>
        </row>
        <row r="5">
          <cell r="B5" t="str">
            <v>0000002301</v>
          </cell>
          <cell r="C5" t="str">
            <v>Farmers Dell Cooperative Preschool of Glanbrook</v>
          </cell>
          <cell r="D5" t="str">
            <v>Single</v>
          </cell>
          <cell r="E5" t="str">
            <v>NP</v>
          </cell>
          <cell r="F5" t="str">
            <v>Upload</v>
          </cell>
          <cell r="G5">
            <v>0.63</v>
          </cell>
          <cell r="H5">
            <v>0.63</v>
          </cell>
          <cell r="I5">
            <v>670</v>
          </cell>
        </row>
        <row r="6">
          <cell r="B6" t="str">
            <v>0000005253</v>
          </cell>
          <cell r="C6" t="str">
            <v>St James Co-op  Nursery School of Dundas</v>
          </cell>
          <cell r="D6" t="str">
            <v>Single</v>
          </cell>
          <cell r="E6" t="str">
            <v>NP</v>
          </cell>
          <cell r="F6" t="str">
            <v>Upload</v>
          </cell>
          <cell r="G6">
            <v>1.1499999999999999</v>
          </cell>
          <cell r="H6">
            <v>1.0499999999999998</v>
          </cell>
          <cell r="I6">
            <v>1116</v>
          </cell>
        </row>
        <row r="7">
          <cell r="B7" t="str">
            <v>0000005306</v>
          </cell>
          <cell r="C7" t="str">
            <v>Stoney Creek Co-op Preschool Inc</v>
          </cell>
          <cell r="D7" t="str">
            <v>Single</v>
          </cell>
          <cell r="E7" t="str">
            <v>NP</v>
          </cell>
          <cell r="F7" t="str">
            <v>Upload</v>
          </cell>
          <cell r="G7">
            <v>0.42</v>
          </cell>
          <cell r="H7">
            <v>0.42</v>
          </cell>
          <cell r="I7">
            <v>446</v>
          </cell>
        </row>
        <row r="8">
          <cell r="B8" t="str">
            <v>0000033910</v>
          </cell>
          <cell r="C8" t="str">
            <v>Westdale Children's School</v>
          </cell>
          <cell r="D8" t="str">
            <v>Single</v>
          </cell>
          <cell r="E8" t="str">
            <v>NP</v>
          </cell>
          <cell r="F8" t="str">
            <v>Upload</v>
          </cell>
          <cell r="G8">
            <v>0.97</v>
          </cell>
          <cell r="H8">
            <v>0.84</v>
          </cell>
          <cell r="I8">
            <v>893</v>
          </cell>
        </row>
        <row r="9">
          <cell r="B9" t="str">
            <v>0000000559</v>
          </cell>
          <cell r="C9" t="str">
            <v>Ancaster Small Fry Co-op Preschool</v>
          </cell>
          <cell r="D9" t="str">
            <v>Single</v>
          </cell>
          <cell r="E9" t="str">
            <v>NP</v>
          </cell>
          <cell r="F9" t="str">
            <v>Upload</v>
          </cell>
          <cell r="G9">
            <v>0.73</v>
          </cell>
          <cell r="H9">
            <v>0.73</v>
          </cell>
          <cell r="I9">
            <v>776</v>
          </cell>
        </row>
        <row r="10">
          <cell r="B10" t="str">
            <v>0000007095</v>
          </cell>
          <cell r="C10" t="str">
            <v>Chestnut Tree Preschool Inc</v>
          </cell>
          <cell r="D10" t="str">
            <v>Single</v>
          </cell>
          <cell r="E10" t="str">
            <v>NP</v>
          </cell>
          <cell r="F10" t="str">
            <v>Upload</v>
          </cell>
          <cell r="G10">
            <v>3.14</v>
          </cell>
          <cell r="H10">
            <v>3.14</v>
          </cell>
          <cell r="I10">
            <v>3338</v>
          </cell>
        </row>
        <row r="11">
          <cell r="B11" t="str">
            <v>0000007093</v>
          </cell>
          <cell r="C11" t="str">
            <v>Jacks &amp; Jills Co-op Preschool of Ancaster Inc</v>
          </cell>
          <cell r="D11" t="str">
            <v>Single</v>
          </cell>
          <cell r="E11" t="str">
            <v>NP</v>
          </cell>
          <cell r="F11" t="str">
            <v>Upload</v>
          </cell>
          <cell r="G11">
            <v>0.97</v>
          </cell>
          <cell r="H11">
            <v>0.84</v>
          </cell>
          <cell r="I11">
            <v>893</v>
          </cell>
        </row>
        <row r="12">
          <cell r="B12" t="str">
            <v>0000004010</v>
          </cell>
          <cell r="C12" t="str">
            <v>Mother Goose Coop Preschool Inc</v>
          </cell>
          <cell r="D12" t="str">
            <v>Single</v>
          </cell>
          <cell r="E12" t="str">
            <v>NP</v>
          </cell>
          <cell r="F12" t="str">
            <v>Upload</v>
          </cell>
          <cell r="G12">
            <v>0.63</v>
          </cell>
          <cell r="H12">
            <v>0.63</v>
          </cell>
          <cell r="I12">
            <v>670</v>
          </cell>
        </row>
        <row r="13">
          <cell r="B13" t="str">
            <v>0000007091</v>
          </cell>
          <cell r="C13" t="str">
            <v>Peter Pan Co-op Preschool of Hamilton</v>
          </cell>
          <cell r="D13" t="str">
            <v>Single</v>
          </cell>
          <cell r="E13" t="str">
            <v>NP</v>
          </cell>
          <cell r="F13" t="str">
            <v>Upload</v>
          </cell>
          <cell r="G13">
            <v>0.94</v>
          </cell>
          <cell r="H13">
            <v>0.84</v>
          </cell>
          <cell r="I13">
            <v>893</v>
          </cell>
        </row>
        <row r="14">
          <cell r="B14" t="str">
            <v>0000005772</v>
          </cell>
          <cell r="C14" t="str">
            <v>Westdale Co-op Preschool</v>
          </cell>
          <cell r="D14" t="str">
            <v>Single</v>
          </cell>
          <cell r="E14" t="str">
            <v>NP</v>
          </cell>
          <cell r="F14" t="str">
            <v>Upload</v>
          </cell>
          <cell r="G14">
            <v>0.42</v>
          </cell>
          <cell r="H14">
            <v>0.42</v>
          </cell>
          <cell r="I14">
            <v>446</v>
          </cell>
        </row>
        <row r="15">
          <cell r="B15" t="str">
            <v>0000027419</v>
          </cell>
          <cell r="C15" t="str">
            <v>Awesome Beginnings Co-op Nursery School Inc</v>
          </cell>
          <cell r="D15" t="str">
            <v>Single</v>
          </cell>
          <cell r="E15" t="str">
            <v>NP</v>
          </cell>
          <cell r="F15" t="str">
            <v>Upload</v>
          </cell>
          <cell r="G15">
            <v>1.36</v>
          </cell>
          <cell r="H15">
            <v>1.2599999999999998</v>
          </cell>
          <cell r="I15">
            <v>1339</v>
          </cell>
        </row>
        <row r="16">
          <cell r="B16" t="str">
            <v>0000003559</v>
          </cell>
          <cell r="C16" t="str">
            <v>Little Mountaineers</v>
          </cell>
          <cell r="D16" t="str">
            <v>Single</v>
          </cell>
          <cell r="E16" t="str">
            <v>NP</v>
          </cell>
          <cell r="F16" t="str">
            <v>Upload</v>
          </cell>
          <cell r="G16">
            <v>0.73</v>
          </cell>
          <cell r="H16">
            <v>0.73</v>
          </cell>
          <cell r="I16">
            <v>776</v>
          </cell>
        </row>
        <row r="17">
          <cell r="B17" t="str">
            <v>0000004620</v>
          </cell>
          <cell r="C17" t="str">
            <v>Pied Piper Co-op Preschool of Hamilton Inc</v>
          </cell>
          <cell r="D17" t="str">
            <v>Single</v>
          </cell>
          <cell r="E17" t="str">
            <v>NP</v>
          </cell>
          <cell r="F17" t="str">
            <v>Upload</v>
          </cell>
          <cell r="G17">
            <v>0.52</v>
          </cell>
          <cell r="H17">
            <v>0.52</v>
          </cell>
          <cell r="I17">
            <v>553</v>
          </cell>
        </row>
        <row r="18">
          <cell r="B18" t="str">
            <v>0000005260</v>
          </cell>
          <cell r="C18" t="str">
            <v>St Mark's Co-op Preschool Inc</v>
          </cell>
          <cell r="D18" t="str">
            <v>Single</v>
          </cell>
          <cell r="E18" t="str">
            <v>NP</v>
          </cell>
          <cell r="F18" t="str">
            <v>Upload</v>
          </cell>
          <cell r="G18">
            <v>0.1</v>
          </cell>
          <cell r="H18">
            <v>0.1</v>
          </cell>
          <cell r="I18">
            <v>106</v>
          </cell>
        </row>
        <row r="19">
          <cell r="B19" t="str">
            <v>0000002470</v>
          </cell>
          <cell r="C19" t="str">
            <v>Garside Day Care Centre</v>
          </cell>
          <cell r="D19" t="str">
            <v>Single</v>
          </cell>
          <cell r="E19" t="str">
            <v>NP</v>
          </cell>
          <cell r="F19" t="str">
            <v>via OCCMS</v>
          </cell>
          <cell r="G19">
            <v>8.75</v>
          </cell>
          <cell r="H19">
            <v>7</v>
          </cell>
          <cell r="I19">
            <v>7440</v>
          </cell>
        </row>
        <row r="20">
          <cell r="B20" t="str">
            <v>0000002727</v>
          </cell>
          <cell r="C20" t="str">
            <v>Hamilton Early Learning Centre</v>
          </cell>
          <cell r="D20" t="str">
            <v>Single</v>
          </cell>
          <cell r="E20" t="str">
            <v>NP</v>
          </cell>
          <cell r="F20" t="str">
            <v>via OCCMS</v>
          </cell>
          <cell r="G20">
            <v>9</v>
          </cell>
          <cell r="H20">
            <v>7.5</v>
          </cell>
          <cell r="I20">
            <v>7968</v>
          </cell>
        </row>
        <row r="21">
          <cell r="B21" t="str">
            <v>0000003560</v>
          </cell>
          <cell r="C21" t="str">
            <v>Little Peoples Day Care</v>
          </cell>
          <cell r="D21" t="str">
            <v>Single</v>
          </cell>
          <cell r="E21" t="str">
            <v>NP</v>
          </cell>
          <cell r="F21" t="str">
            <v>via OCCMS</v>
          </cell>
          <cell r="G21">
            <v>31.99</v>
          </cell>
          <cell r="H21">
            <v>27.74</v>
          </cell>
          <cell r="I21">
            <v>29484</v>
          </cell>
        </row>
        <row r="22">
          <cell r="B22" t="str">
            <v>0000004505</v>
          </cell>
          <cell r="C22" t="str">
            <v>Paramount Family Centre</v>
          </cell>
          <cell r="D22" t="str">
            <v>Single</v>
          </cell>
          <cell r="E22" t="str">
            <v>NP</v>
          </cell>
          <cell r="F22" t="str">
            <v>via OCCMS</v>
          </cell>
          <cell r="G22">
            <v>13.34</v>
          </cell>
          <cell r="H22">
            <v>11.34</v>
          </cell>
          <cell r="I22">
            <v>12060</v>
          </cell>
        </row>
        <row r="23">
          <cell r="B23" t="str">
            <v>Journal</v>
          </cell>
          <cell r="C23" t="str">
            <v>Red Hill Family Centre</v>
          </cell>
          <cell r="D23" t="str">
            <v>Single</v>
          </cell>
          <cell r="E23" t="str">
            <v>NP</v>
          </cell>
          <cell r="F23" t="str">
            <v>via OCCMS</v>
          </cell>
          <cell r="G23">
            <v>0</v>
          </cell>
          <cell r="H23">
            <v>0</v>
          </cell>
          <cell r="I23">
            <v>0</v>
          </cell>
        </row>
        <row r="24">
          <cell r="B24" t="str">
            <v>0000032082</v>
          </cell>
          <cell r="C24" t="str">
            <v>St. Martin's Manor Early Learning Centre</v>
          </cell>
          <cell r="D24" t="str">
            <v>Single</v>
          </cell>
          <cell r="E24" t="str">
            <v>NP</v>
          </cell>
          <cell r="F24" t="str">
            <v>via OCCMS</v>
          </cell>
          <cell r="G24">
            <v>9.5299999999999994</v>
          </cell>
          <cell r="H24">
            <v>8.629999999999999</v>
          </cell>
          <cell r="I24">
            <v>9180</v>
          </cell>
        </row>
        <row r="25">
          <cell r="B25" t="str">
            <v>0000002564</v>
          </cell>
          <cell r="C25" t="str">
            <v>Golfwood Day Care Service Inc</v>
          </cell>
          <cell r="D25" t="str">
            <v>Single</v>
          </cell>
          <cell r="E25" t="str">
            <v>NP</v>
          </cell>
          <cell r="F25" t="str">
            <v>via OCCMS</v>
          </cell>
          <cell r="G25">
            <v>6.25</v>
          </cell>
          <cell r="H25">
            <v>76.5</v>
          </cell>
          <cell r="I25">
            <v>81324</v>
          </cell>
        </row>
        <row r="26">
          <cell r="B26" t="str">
            <v>0000003481</v>
          </cell>
          <cell r="C26" t="str">
            <v>LeBallon Rouge De Hamilton</v>
          </cell>
          <cell r="D26" t="str">
            <v>Single</v>
          </cell>
          <cell r="E26" t="str">
            <v>NP</v>
          </cell>
          <cell r="F26" t="str">
            <v>via OCCMS</v>
          </cell>
          <cell r="G26">
            <v>11.58</v>
          </cell>
          <cell r="H26">
            <v>11.08</v>
          </cell>
          <cell r="I26">
            <v>11784</v>
          </cell>
        </row>
        <row r="27">
          <cell r="B27" t="str">
            <v>0000062723</v>
          </cell>
          <cell r="C27" t="str">
            <v>Niwasa Early Learning and Care Centre</v>
          </cell>
          <cell r="D27" t="str">
            <v>Single</v>
          </cell>
          <cell r="E27" t="str">
            <v>NP</v>
          </cell>
          <cell r="F27" t="str">
            <v>via OCCMS</v>
          </cell>
          <cell r="G27">
            <v>4.0199999999999996</v>
          </cell>
          <cell r="H27">
            <v>3.1299999999999994</v>
          </cell>
          <cell r="I27">
            <v>3324</v>
          </cell>
        </row>
        <row r="28">
          <cell r="B28" t="str">
            <v>0000010875</v>
          </cell>
          <cell r="C28" t="str">
            <v>Redeemer University College</v>
          </cell>
          <cell r="D28" t="str">
            <v>Single</v>
          </cell>
          <cell r="E28" t="str">
            <v>NP</v>
          </cell>
          <cell r="F28" t="str">
            <v>via OCCMS</v>
          </cell>
          <cell r="G28">
            <v>5.6</v>
          </cell>
          <cell r="H28">
            <v>4.83</v>
          </cell>
          <cell r="I28">
            <v>5136</v>
          </cell>
        </row>
        <row r="29">
          <cell r="B29" t="str">
            <v>0000076745</v>
          </cell>
          <cell r="C29" t="str">
            <v>St Joachim Children's Centre of Ancaster Inc</v>
          </cell>
          <cell r="D29" t="str">
            <v>Single</v>
          </cell>
          <cell r="E29" t="str">
            <v>NP</v>
          </cell>
          <cell r="F29" t="str">
            <v>via OCCMS</v>
          </cell>
          <cell r="G29">
            <v>12.5</v>
          </cell>
          <cell r="H29">
            <v>12</v>
          </cell>
          <cell r="I29">
            <v>12756</v>
          </cell>
        </row>
        <row r="30">
          <cell r="B30" t="str">
            <v>0000005244</v>
          </cell>
          <cell r="C30" t="str">
            <v>St Matthew's Children's Centre</v>
          </cell>
          <cell r="D30" t="str">
            <v>Single</v>
          </cell>
          <cell r="E30" t="str">
            <v>NP</v>
          </cell>
          <cell r="F30" t="str">
            <v>via OCCMS</v>
          </cell>
          <cell r="G30">
            <v>10</v>
          </cell>
          <cell r="H30">
            <v>8.5</v>
          </cell>
          <cell r="I30">
            <v>6381</v>
          </cell>
        </row>
        <row r="31">
          <cell r="B31" t="str">
            <v>0000005248</v>
          </cell>
          <cell r="C31" t="str">
            <v>St Peter's Children's Day Care Centre of Hamiton</v>
          </cell>
          <cell r="D31" t="str">
            <v>Single</v>
          </cell>
          <cell r="E31" t="str">
            <v>NP</v>
          </cell>
          <cell r="F31" t="str">
            <v>via OCCMS</v>
          </cell>
          <cell r="G31">
            <v>10.49</v>
          </cell>
          <cell r="H31">
            <v>9.74</v>
          </cell>
          <cell r="I31">
            <v>10356</v>
          </cell>
        </row>
        <row r="32">
          <cell r="B32" t="str">
            <v>0000005387</v>
          </cell>
          <cell r="C32" t="str">
            <v>Tapawingo Day Care</v>
          </cell>
          <cell r="D32" t="str">
            <v>Single</v>
          </cell>
          <cell r="E32" t="str">
            <v>NP</v>
          </cell>
          <cell r="F32" t="str">
            <v>via OCCMS</v>
          </cell>
          <cell r="G32">
            <v>13.37</v>
          </cell>
          <cell r="H32">
            <v>12.370000000000001</v>
          </cell>
          <cell r="I32">
            <v>13152</v>
          </cell>
        </row>
        <row r="33">
          <cell r="B33" t="str">
            <v>0000006067</v>
          </cell>
          <cell r="C33" t="str">
            <v>Village Children's Centre of Waterdown</v>
          </cell>
          <cell r="D33" t="str">
            <v>Single</v>
          </cell>
          <cell r="E33" t="str">
            <v>NP</v>
          </cell>
          <cell r="F33" t="str">
            <v>via OCCMS</v>
          </cell>
          <cell r="G33">
            <v>13.76</v>
          </cell>
          <cell r="H33">
            <v>11.76</v>
          </cell>
          <cell r="I33">
            <v>12504</v>
          </cell>
        </row>
        <row r="34">
          <cell r="B34" t="str">
            <v>0000002462</v>
          </cell>
          <cell r="C34" t="str">
            <v>Galbraith Day Care Services Inc</v>
          </cell>
          <cell r="D34" t="str">
            <v>Single</v>
          </cell>
          <cell r="E34" t="str">
            <v>NP</v>
          </cell>
          <cell r="F34" t="str">
            <v>via OCCMS</v>
          </cell>
          <cell r="G34">
            <v>3.25</v>
          </cell>
          <cell r="H34">
            <v>60.75</v>
          </cell>
          <cell r="I34">
            <v>64572</v>
          </cell>
        </row>
        <row r="35">
          <cell r="B35" t="str">
            <v>0000003110</v>
          </cell>
          <cell r="C35" t="str">
            <v>Jamesville Children's Day Care Centre</v>
          </cell>
          <cell r="D35" t="str">
            <v>Single</v>
          </cell>
          <cell r="E35" t="str">
            <v>NP</v>
          </cell>
          <cell r="F35" t="str">
            <v>via OCCMS</v>
          </cell>
          <cell r="G35">
            <v>19.29</v>
          </cell>
          <cell r="H35">
            <v>18.54</v>
          </cell>
          <cell r="I35">
            <v>19704</v>
          </cell>
        </row>
        <row r="36">
          <cell r="B36" t="str">
            <v>0000003427</v>
          </cell>
          <cell r="C36" t="str">
            <v>LaGarderie Le Petit Navire De Hamilton Inc</v>
          </cell>
          <cell r="D36" t="str">
            <v>Single</v>
          </cell>
          <cell r="E36" t="str">
            <v>NP</v>
          </cell>
          <cell r="F36" t="str">
            <v>via OCCMS</v>
          </cell>
          <cell r="G36">
            <v>8.1</v>
          </cell>
          <cell r="H36">
            <v>7.75</v>
          </cell>
          <cell r="I36">
            <v>8244</v>
          </cell>
        </row>
        <row r="37">
          <cell r="B37" t="str">
            <v>0000003852</v>
          </cell>
          <cell r="C37" t="str">
            <v>McMaster Children's Centre Inc</v>
          </cell>
          <cell r="D37" t="str">
            <v>Single</v>
          </cell>
          <cell r="E37" t="str">
            <v>NP</v>
          </cell>
          <cell r="F37" t="str">
            <v>via OCCMS</v>
          </cell>
          <cell r="G37">
            <v>14</v>
          </cell>
          <cell r="H37">
            <v>12.5</v>
          </cell>
          <cell r="I37">
            <v>13284</v>
          </cell>
        </row>
        <row r="38">
          <cell r="B38" t="str">
            <v>0000003856</v>
          </cell>
          <cell r="C38" t="str">
            <v>McMaster Students Union Incorporated</v>
          </cell>
          <cell r="D38" t="str">
            <v>Single</v>
          </cell>
          <cell r="E38" t="str">
            <v>NP</v>
          </cell>
          <cell r="F38" t="str">
            <v>via OCCMS</v>
          </cell>
          <cell r="G38">
            <v>9.32</v>
          </cell>
          <cell r="H38">
            <v>7</v>
          </cell>
          <cell r="I38">
            <v>7440</v>
          </cell>
        </row>
        <row r="39">
          <cell r="B39" t="str">
            <v>0000004258</v>
          </cell>
          <cell r="C39" t="str">
            <v>Noah's Ark Children's Centre</v>
          </cell>
          <cell r="D39" t="str">
            <v>Single</v>
          </cell>
          <cell r="E39" t="str">
            <v>NP</v>
          </cell>
          <cell r="F39" t="str">
            <v>via OCCMS</v>
          </cell>
          <cell r="G39">
            <v>10.73</v>
          </cell>
          <cell r="H39">
            <v>8.5999999999999979</v>
          </cell>
          <cell r="I39">
            <v>9144</v>
          </cell>
        </row>
        <row r="40">
          <cell r="B40" t="str">
            <v>0000002703</v>
          </cell>
          <cell r="C40" t="str">
            <v>Hamilton East Kiwanis Boys &amp; Girls Club</v>
          </cell>
          <cell r="D40" t="str">
            <v>Multi</v>
          </cell>
          <cell r="E40" t="str">
            <v>NP</v>
          </cell>
          <cell r="F40" t="str">
            <v>via OCCMS</v>
          </cell>
          <cell r="G40">
            <v>18.22</v>
          </cell>
          <cell r="H40">
            <v>16.84</v>
          </cell>
          <cell r="I40">
            <v>17904</v>
          </cell>
        </row>
        <row r="41">
          <cell r="B41" t="str">
            <v>0000002770</v>
          </cell>
          <cell r="C41" t="str">
            <v>Hamilton-Wentworth Catholic Child Care Centres Inc</v>
          </cell>
          <cell r="D41" t="str">
            <v>Multi</v>
          </cell>
          <cell r="E41" t="str">
            <v>NP</v>
          </cell>
          <cell r="F41" t="str">
            <v>via OCCMS</v>
          </cell>
          <cell r="G41">
            <v>212.29999999999995</v>
          </cell>
          <cell r="H41">
            <v>198.54999999999993</v>
          </cell>
          <cell r="I41">
            <v>210984</v>
          </cell>
        </row>
        <row r="42">
          <cell r="B42" t="str">
            <v>0000002847</v>
          </cell>
          <cell r="C42" t="str">
            <v>Heritage Green Child Care Inc</v>
          </cell>
          <cell r="D42" t="str">
            <v>Multi</v>
          </cell>
          <cell r="E42" t="str">
            <v>NP</v>
          </cell>
          <cell r="F42" t="str">
            <v>via OCCMS</v>
          </cell>
          <cell r="G42">
            <v>11.379999999999999</v>
          </cell>
          <cell r="H42">
            <v>10</v>
          </cell>
          <cell r="I42">
            <v>10632</v>
          </cell>
        </row>
        <row r="43">
          <cell r="B43" t="str">
            <v>0000002976</v>
          </cell>
          <cell r="C43" t="str">
            <v>Infant Jesus Kindergarten</v>
          </cell>
          <cell r="D43" t="str">
            <v>Multi</v>
          </cell>
          <cell r="E43" t="str">
            <v>NP</v>
          </cell>
          <cell r="F43" t="str">
            <v>via OCCMS</v>
          </cell>
          <cell r="G43">
            <v>16.25</v>
          </cell>
          <cell r="H43">
            <v>12.75</v>
          </cell>
          <cell r="I43">
            <v>13548</v>
          </cell>
        </row>
        <row r="44">
          <cell r="B44" t="str">
            <v>0000004137</v>
          </cell>
          <cell r="C44" t="str">
            <v>Mt Hamilton Baptist Day Care Centre</v>
          </cell>
          <cell r="D44" t="str">
            <v>Multi</v>
          </cell>
          <cell r="E44" t="str">
            <v>NP</v>
          </cell>
          <cell r="F44" t="str">
            <v>via OCCMS</v>
          </cell>
          <cell r="G44">
            <v>28.86</v>
          </cell>
          <cell r="H44">
            <v>26.729999999999997</v>
          </cell>
          <cell r="I44">
            <v>28416</v>
          </cell>
        </row>
        <row r="45">
          <cell r="B45" t="str">
            <v>0000005127</v>
          </cell>
          <cell r="C45" t="str">
            <v>Today's Family</v>
          </cell>
          <cell r="D45" t="str">
            <v>Multi</v>
          </cell>
          <cell r="E45" t="str">
            <v>NP</v>
          </cell>
          <cell r="F45" t="str">
            <v>via OCCMS</v>
          </cell>
          <cell r="G45">
            <v>85.63</v>
          </cell>
          <cell r="H45">
            <v>188.36</v>
          </cell>
          <cell r="I45">
            <v>200226.68</v>
          </cell>
        </row>
        <row r="46">
          <cell r="B46" t="str">
            <v>0000006038</v>
          </cell>
          <cell r="C46" t="str">
            <v>Umbrella Family &amp; Child Centre of Hamilton</v>
          </cell>
          <cell r="D46" t="str">
            <v>Multi</v>
          </cell>
          <cell r="E46" t="str">
            <v>NP</v>
          </cell>
          <cell r="F46" t="str">
            <v>via OCCMS</v>
          </cell>
          <cell r="G46">
            <v>108.61999999999999</v>
          </cell>
          <cell r="H46">
            <v>99.370000000000019</v>
          </cell>
          <cell r="I46">
            <v>105636</v>
          </cell>
        </row>
        <row r="47">
          <cell r="B47" t="str">
            <v>0000005730</v>
          </cell>
          <cell r="C47" t="str">
            <v>Waterdown District Children's Centre</v>
          </cell>
          <cell r="D47" t="str">
            <v>Multi</v>
          </cell>
          <cell r="E47" t="str">
            <v>NP</v>
          </cell>
          <cell r="F47" t="str">
            <v>via OCCMS</v>
          </cell>
          <cell r="G47">
            <v>21.83</v>
          </cell>
          <cell r="H47">
            <v>20.830000000000002</v>
          </cell>
          <cell r="I47">
            <v>22140</v>
          </cell>
        </row>
        <row r="48">
          <cell r="B48" t="str">
            <v>0000005764</v>
          </cell>
          <cell r="C48" t="str">
            <v>Wesley Urban Ministries Inc</v>
          </cell>
          <cell r="D48" t="str">
            <v>Multi</v>
          </cell>
          <cell r="E48" t="str">
            <v>NP</v>
          </cell>
          <cell r="F48" t="str">
            <v>via OCCMS</v>
          </cell>
          <cell r="G48">
            <v>4.9800000000000004</v>
          </cell>
          <cell r="H48">
            <v>4.8499999999999996</v>
          </cell>
          <cell r="I48">
            <v>5160</v>
          </cell>
        </row>
        <row r="49">
          <cell r="B49" t="str">
            <v>0000002699</v>
          </cell>
          <cell r="C49" t="str">
            <v>YMCA Day Care Centres</v>
          </cell>
          <cell r="D49" t="str">
            <v>Multi</v>
          </cell>
          <cell r="E49" t="str">
            <v>NP</v>
          </cell>
          <cell r="F49" t="str">
            <v>via OCCMS</v>
          </cell>
          <cell r="G49">
            <v>104.15</v>
          </cell>
          <cell r="H49">
            <v>100.15</v>
          </cell>
          <cell r="I49">
            <v>106464</v>
          </cell>
        </row>
        <row r="50">
          <cell r="B50" t="str">
            <v>0000007346</v>
          </cell>
          <cell r="C50" t="str">
            <v>YWCA Daycares</v>
          </cell>
          <cell r="D50" t="str">
            <v>Multi</v>
          </cell>
          <cell r="E50" t="str">
            <v>NP</v>
          </cell>
          <cell r="F50" t="str">
            <v>via OCCMS</v>
          </cell>
          <cell r="G50">
            <v>27.810000000000002</v>
          </cell>
          <cell r="H50">
            <v>21.65</v>
          </cell>
          <cell r="I50">
            <v>23016</v>
          </cell>
        </row>
        <row r="51">
          <cell r="B51" t="str">
            <v>0000036066</v>
          </cell>
          <cell r="C51" t="str">
            <v>Dundas Valley Montessori School</v>
          </cell>
          <cell r="D51" t="str">
            <v>Single</v>
          </cell>
          <cell r="E51" t="str">
            <v>Com</v>
          </cell>
          <cell r="F51" t="str">
            <v>Upload</v>
          </cell>
          <cell r="G51">
            <v>10.35</v>
          </cell>
          <cell r="H51">
            <v>10.35</v>
          </cell>
          <cell r="I51">
            <v>11002</v>
          </cell>
        </row>
        <row r="52">
          <cell r="B52" t="str">
            <v>0000000557</v>
          </cell>
          <cell r="C52" t="str">
            <v>Ancaster Little Gems Children's Centre</v>
          </cell>
          <cell r="D52" t="str">
            <v>Single</v>
          </cell>
          <cell r="E52" t="str">
            <v>Com</v>
          </cell>
          <cell r="F52" t="str">
            <v>via OCCMS</v>
          </cell>
          <cell r="G52">
            <v>17.899999999999999</v>
          </cell>
          <cell r="H52">
            <v>16.399999999999999</v>
          </cell>
          <cell r="I52">
            <v>17436</v>
          </cell>
        </row>
        <row r="53">
          <cell r="B53" t="str">
            <v>0000081480</v>
          </cell>
          <cell r="C53" t="str">
            <v>Birch Avenue Child Care Centre</v>
          </cell>
          <cell r="D53" t="str">
            <v>Single</v>
          </cell>
          <cell r="E53" t="str">
            <v>Com</v>
          </cell>
          <cell r="F53" t="str">
            <v>via OCCMS</v>
          </cell>
          <cell r="G53">
            <v>5.13</v>
          </cell>
          <cell r="H53">
            <v>4.88</v>
          </cell>
          <cell r="I53">
            <v>5184</v>
          </cell>
        </row>
        <row r="54">
          <cell r="B54" t="str">
            <v>0000069834</v>
          </cell>
          <cell r="C54" t="str">
            <v>Daycare on Delaware</v>
          </cell>
          <cell r="D54" t="str">
            <v>Single</v>
          </cell>
          <cell r="E54" t="str">
            <v>Com</v>
          </cell>
          <cell r="F54" t="str">
            <v>via OCCMS</v>
          </cell>
          <cell r="G54">
            <v>3.5</v>
          </cell>
          <cell r="H54">
            <v>3.5</v>
          </cell>
          <cell r="I54">
            <v>3720</v>
          </cell>
        </row>
        <row r="55">
          <cell r="B55" t="str">
            <v>0000002345</v>
          </cell>
          <cell r="C55" t="str">
            <v>First Class Children's Centre</v>
          </cell>
          <cell r="D55" t="str">
            <v>Single</v>
          </cell>
          <cell r="E55" t="str">
            <v>Com</v>
          </cell>
          <cell r="F55" t="str">
            <v>via OCCMS</v>
          </cell>
          <cell r="G55">
            <v>39</v>
          </cell>
          <cell r="H55">
            <v>37</v>
          </cell>
          <cell r="I55">
            <v>39336</v>
          </cell>
        </row>
        <row r="56">
          <cell r="B56" t="str">
            <v>0000074858</v>
          </cell>
          <cell r="C56" t="str">
            <v>Kinderseeds</v>
          </cell>
          <cell r="D56" t="str">
            <v>Single</v>
          </cell>
          <cell r="E56" t="str">
            <v>Com</v>
          </cell>
          <cell r="F56" t="str">
            <v>via OCCMS</v>
          </cell>
          <cell r="G56">
            <v>2.82</v>
          </cell>
          <cell r="H56">
            <v>2.57</v>
          </cell>
          <cell r="I56">
            <v>2736</v>
          </cell>
        </row>
        <row r="57">
          <cell r="B57" t="str">
            <v>0000006043</v>
          </cell>
          <cell r="C57" t="str">
            <v>Paradise Corner Children's Centre</v>
          </cell>
          <cell r="D57" t="str">
            <v>Single</v>
          </cell>
          <cell r="E57" t="str">
            <v>Com</v>
          </cell>
          <cell r="F57" t="str">
            <v>via OCCMS</v>
          </cell>
          <cell r="G57">
            <v>22.78</v>
          </cell>
          <cell r="H57">
            <v>21.78</v>
          </cell>
          <cell r="I57">
            <v>23148</v>
          </cell>
        </row>
        <row r="58">
          <cell r="B58" t="str">
            <v>0000069835</v>
          </cell>
          <cell r="C58" t="str">
            <v>Sunshine Daycare</v>
          </cell>
          <cell r="D58" t="str">
            <v>Single</v>
          </cell>
          <cell r="E58" t="str">
            <v>Com</v>
          </cell>
          <cell r="F58" t="str">
            <v>via OCCMS</v>
          </cell>
          <cell r="G58">
            <v>8.17</v>
          </cell>
          <cell r="H58">
            <v>7.17</v>
          </cell>
          <cell r="I58">
            <v>7620</v>
          </cell>
        </row>
        <row r="59">
          <cell r="B59" t="str">
            <v>0000083682</v>
          </cell>
          <cell r="C59" t="str">
            <v>Way to Learn Daycare</v>
          </cell>
          <cell r="D59" t="str">
            <v>Single</v>
          </cell>
          <cell r="E59" t="str">
            <v>Com</v>
          </cell>
          <cell r="F59" t="str">
            <v>via OCCMS</v>
          </cell>
          <cell r="G59">
            <v>6</v>
          </cell>
          <cell r="H59">
            <v>5</v>
          </cell>
          <cell r="I59">
            <v>5316</v>
          </cell>
        </row>
        <row r="60">
          <cell r="B60" t="str">
            <v>0000005816</v>
          </cell>
          <cell r="C60" t="str">
            <v>Winona Children's Centre</v>
          </cell>
          <cell r="D60" t="str">
            <v>Single</v>
          </cell>
          <cell r="E60" t="str">
            <v>Com</v>
          </cell>
          <cell r="F60" t="str">
            <v>via OCCMS</v>
          </cell>
          <cell r="G60">
            <v>11.06</v>
          </cell>
          <cell r="H60">
            <v>10.25</v>
          </cell>
          <cell r="I60">
            <v>10896</v>
          </cell>
        </row>
        <row r="61">
          <cell r="B61" t="str">
            <v>0000074859</v>
          </cell>
          <cell r="C61" t="str">
            <v>Blossoms Child Care Centre Inc.</v>
          </cell>
          <cell r="D61" t="str">
            <v>Single</v>
          </cell>
          <cell r="E61" t="str">
            <v>Com</v>
          </cell>
          <cell r="F61" t="str">
            <v>via OCCMS</v>
          </cell>
          <cell r="G61">
            <v>9.5</v>
          </cell>
          <cell r="H61">
            <v>8.5</v>
          </cell>
          <cell r="I61">
            <v>9036</v>
          </cell>
        </row>
        <row r="62">
          <cell r="B62" t="str">
            <v>0000079448</v>
          </cell>
          <cell r="C62" t="str">
            <v>Cudley Corner Child Care Centre Inc</v>
          </cell>
          <cell r="D62" t="str">
            <v>Single</v>
          </cell>
          <cell r="E62" t="str">
            <v>Com</v>
          </cell>
          <cell r="F62" t="str">
            <v>via OCCMS</v>
          </cell>
          <cell r="G62">
            <v>11</v>
          </cell>
          <cell r="H62">
            <v>9</v>
          </cell>
          <cell r="I62">
            <v>9564</v>
          </cell>
        </row>
        <row r="63">
          <cell r="B63" t="str">
            <v>New</v>
          </cell>
          <cell r="C63" t="str">
            <v>Fan-Tastic Scholars Child Learning Centre</v>
          </cell>
          <cell r="D63" t="str">
            <v>Single</v>
          </cell>
          <cell r="E63" t="str">
            <v>Com</v>
          </cell>
          <cell r="F63" t="str">
            <v>via OCCMS</v>
          </cell>
          <cell r="G63">
            <v>7</v>
          </cell>
          <cell r="H63">
            <v>6</v>
          </cell>
          <cell r="I63">
            <v>6384</v>
          </cell>
        </row>
        <row r="64">
          <cell r="B64" t="str">
            <v>0000053768</v>
          </cell>
          <cell r="C64" t="str">
            <v>Kindertown Child Care Centre</v>
          </cell>
          <cell r="D64" t="str">
            <v>Single</v>
          </cell>
          <cell r="E64" t="str">
            <v>Com</v>
          </cell>
          <cell r="F64" t="str">
            <v>via OCCMS</v>
          </cell>
          <cell r="G64">
            <v>19.559999999999999</v>
          </cell>
          <cell r="H64">
            <v>17.299999999999997</v>
          </cell>
          <cell r="I64">
            <v>18396</v>
          </cell>
        </row>
        <row r="65">
          <cell r="B65" t="str">
            <v>0000005933</v>
          </cell>
          <cell r="C65" t="str">
            <v>Sunny Days Nursery</v>
          </cell>
          <cell r="D65" t="str">
            <v>Single</v>
          </cell>
          <cell r="E65" t="str">
            <v>Com</v>
          </cell>
          <cell r="F65" t="str">
            <v>via OCCMS</v>
          </cell>
          <cell r="G65">
            <v>3</v>
          </cell>
          <cell r="H65">
            <v>2</v>
          </cell>
          <cell r="I65">
            <v>2124</v>
          </cell>
        </row>
        <row r="66">
          <cell r="B66" t="str">
            <v>0000088166</v>
          </cell>
          <cell r="C66" t="str">
            <v>Austin Academy "For Early Learners"</v>
          </cell>
          <cell r="D66" t="str">
            <v>Single</v>
          </cell>
          <cell r="E66" t="str">
            <v>Com</v>
          </cell>
          <cell r="F66" t="str">
            <v>via OCCMS</v>
          </cell>
          <cell r="G66">
            <v>2.38</v>
          </cell>
          <cell r="H66">
            <v>2.38</v>
          </cell>
          <cell r="I66">
            <v>2532</v>
          </cell>
        </row>
        <row r="67">
          <cell r="B67" t="str">
            <v>0000001246</v>
          </cell>
          <cell r="C67" t="str">
            <v>Central Day Care</v>
          </cell>
          <cell r="D67" t="str">
            <v>Single</v>
          </cell>
          <cell r="E67" t="str">
            <v>Com</v>
          </cell>
          <cell r="F67" t="str">
            <v>via OCCMS</v>
          </cell>
          <cell r="G67">
            <v>19.329999999999998</v>
          </cell>
          <cell r="H67">
            <v>16.829999999999998</v>
          </cell>
          <cell r="I67">
            <v>17892</v>
          </cell>
        </row>
        <row r="68">
          <cell r="B68" t="str">
            <v>0000078597</v>
          </cell>
          <cell r="C68" t="str">
            <v>Childventures Early Learning Academy</v>
          </cell>
          <cell r="D68" t="str">
            <v>Single</v>
          </cell>
          <cell r="E68" t="str">
            <v>Com</v>
          </cell>
          <cell r="F68" t="str">
            <v>via OCCMS</v>
          </cell>
          <cell r="G68">
            <v>25.5</v>
          </cell>
          <cell r="H68">
            <v>20.5</v>
          </cell>
          <cell r="I68">
            <v>21792</v>
          </cell>
        </row>
        <row r="69">
          <cell r="B69" t="str">
            <v>0000082536</v>
          </cell>
          <cell r="C69" t="str">
            <v>Imagineer’s Early Learning Centre</v>
          </cell>
          <cell r="D69" t="str">
            <v>Single</v>
          </cell>
          <cell r="E69" t="str">
            <v>Com</v>
          </cell>
          <cell r="F69" t="str">
            <v>via OCCMS</v>
          </cell>
          <cell r="G69">
            <v>9.39</v>
          </cell>
          <cell r="H69">
            <v>8.1300000000000008</v>
          </cell>
          <cell r="I69">
            <v>8640</v>
          </cell>
        </row>
        <row r="70">
          <cell r="B70" t="str">
            <v>0000003609</v>
          </cell>
          <cell r="C70" t="str">
            <v>Lucky Day Nursery Inc</v>
          </cell>
          <cell r="D70" t="str">
            <v>Single</v>
          </cell>
          <cell r="E70" t="str">
            <v>Com</v>
          </cell>
          <cell r="F70" t="str">
            <v>via OCCMS</v>
          </cell>
          <cell r="G70">
            <v>8.25</v>
          </cell>
          <cell r="H70">
            <v>7.25</v>
          </cell>
          <cell r="I70">
            <v>7704</v>
          </cell>
        </row>
        <row r="71">
          <cell r="B71" t="str">
            <v>0000053769</v>
          </cell>
          <cell r="C71" t="str">
            <v>Meadowlands Preschool Inc.</v>
          </cell>
          <cell r="D71" t="str">
            <v>Single</v>
          </cell>
          <cell r="E71" t="str">
            <v>Com</v>
          </cell>
          <cell r="F71" t="str">
            <v>via OCCMS</v>
          </cell>
          <cell r="G71">
            <v>20</v>
          </cell>
          <cell r="H71">
            <v>17</v>
          </cell>
          <cell r="I71">
            <v>18072</v>
          </cell>
        </row>
        <row r="72">
          <cell r="B72" t="str">
            <v>0000004019</v>
          </cell>
          <cell r="C72" t="str">
            <v>Mountain Nursery School</v>
          </cell>
          <cell r="D72" t="str">
            <v>Single</v>
          </cell>
          <cell r="E72" t="str">
            <v>Com</v>
          </cell>
          <cell r="F72" t="str">
            <v>via OCCMS</v>
          </cell>
          <cell r="G72">
            <v>5.5</v>
          </cell>
          <cell r="H72">
            <v>4</v>
          </cell>
          <cell r="I72">
            <v>4248</v>
          </cell>
        </row>
        <row r="73">
          <cell r="B73" t="str">
            <v>0000005338</v>
          </cell>
          <cell r="C73" t="str">
            <v>Sunshine &amp; Rainbows Christian Day Care Ctr</v>
          </cell>
          <cell r="D73" t="str">
            <v>Single</v>
          </cell>
          <cell r="E73" t="str">
            <v>Com</v>
          </cell>
          <cell r="F73" t="str">
            <v>via OCCMS</v>
          </cell>
          <cell r="G73">
            <v>8.75</v>
          </cell>
          <cell r="H73">
            <v>7</v>
          </cell>
          <cell r="I73">
            <v>7440</v>
          </cell>
        </row>
        <row r="74">
          <cell r="B74" t="str">
            <v>0000007069</v>
          </cell>
          <cell r="C74" t="str">
            <v>Temple Playhouse</v>
          </cell>
          <cell r="D74" t="str">
            <v>Single</v>
          </cell>
          <cell r="E74" t="str">
            <v>Com</v>
          </cell>
          <cell r="F74" t="str">
            <v>via OCCMS</v>
          </cell>
          <cell r="G74">
            <v>10.84</v>
          </cell>
          <cell r="H74">
            <v>7.21</v>
          </cell>
          <cell r="I74">
            <v>7668</v>
          </cell>
        </row>
        <row r="75">
          <cell r="B75" t="str">
            <v>0000005514</v>
          </cell>
          <cell r="C75" t="str">
            <v>Village Treehouse Childcare Inc.</v>
          </cell>
          <cell r="D75" t="str">
            <v>Single</v>
          </cell>
          <cell r="E75" t="str">
            <v>Com</v>
          </cell>
          <cell r="F75" t="str">
            <v>via OCCMS</v>
          </cell>
          <cell r="G75">
            <v>9.5</v>
          </cell>
          <cell r="H75">
            <v>8.5</v>
          </cell>
          <cell r="I75">
            <v>9036</v>
          </cell>
        </row>
        <row r="76">
          <cell r="B76" t="str">
            <v>0000026042</v>
          </cell>
          <cell r="C76" t="str">
            <v>Little Learning House Fennell</v>
          </cell>
          <cell r="D76" t="str">
            <v>Multi</v>
          </cell>
          <cell r="E76" t="str">
            <v>Com</v>
          </cell>
          <cell r="F76" t="str">
            <v>via OCCMS</v>
          </cell>
          <cell r="G76">
            <v>12.879999999999999</v>
          </cell>
          <cell r="H76">
            <v>11.379999999999999</v>
          </cell>
          <cell r="I76">
            <v>12096</v>
          </cell>
        </row>
        <row r="77">
          <cell r="B77" t="str">
            <v>0000075862</v>
          </cell>
          <cell r="C77" t="str">
            <v>Peekaboo Group Child Care Inc</v>
          </cell>
          <cell r="D77" t="str">
            <v>Multi</v>
          </cell>
          <cell r="E77" t="str">
            <v>Com</v>
          </cell>
          <cell r="F77" t="str">
            <v>via OCCMS</v>
          </cell>
          <cell r="G77">
            <v>29</v>
          </cell>
          <cell r="H77">
            <v>26</v>
          </cell>
          <cell r="I77">
            <v>27636</v>
          </cell>
        </row>
        <row r="78">
          <cell r="B78" t="str">
            <v>0000040311</v>
          </cell>
          <cell r="C78" t="str">
            <v>The Millgrove Children's Centre</v>
          </cell>
          <cell r="D78" t="str">
            <v>Multi</v>
          </cell>
          <cell r="E78" t="str">
            <v>Com</v>
          </cell>
          <cell r="F78" t="str">
            <v>via OCCMS</v>
          </cell>
          <cell r="G78">
            <v>18.91</v>
          </cell>
          <cell r="H78">
            <v>18.16</v>
          </cell>
          <cell r="I78">
            <v>19308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Approved"/>
      <sheetName val="Wage Imp"/>
      <sheetName val="PayE"/>
      <sheetName val="BPS"/>
      <sheetName val="Input"/>
      <sheetName val="Input (2)"/>
      <sheetName val="Calc Multi"/>
      <sheetName val="Calc HO"/>
      <sheetName val="St.Matts"/>
      <sheetName val="Upload"/>
      <sheetName val="Agency"/>
      <sheetName val="reductions"/>
      <sheetName val="In Year Increase"/>
      <sheetName val="2014 Aprvd"/>
      <sheetName val="calc"/>
      <sheetName val="HO"/>
      <sheetName val="sites"/>
      <sheetName val="2014"/>
      <sheetName val="Approved (2)"/>
      <sheetName val="old calc M"/>
      <sheetName val="old calch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A7" t="str">
            <v>Head Office</v>
          </cell>
          <cell r="B7" t="str">
            <v>2015 WS, WI</v>
          </cell>
          <cell r="C7" t="str">
            <v>Potential WS Funding Increase 2015</v>
          </cell>
          <cell r="D7" t="str">
            <v>Revised 2015 WS,WI</v>
          </cell>
        </row>
        <row r="8">
          <cell r="A8" t="str">
            <v>Ancaster Little Gems Children's Centre</v>
          </cell>
          <cell r="B8">
            <v>149033</v>
          </cell>
          <cell r="C8">
            <v>6055.4400000000023</v>
          </cell>
          <cell r="D8">
            <v>155088.44</v>
          </cell>
        </row>
        <row r="9">
          <cell r="A9" t="str">
            <v>Birch Avenue Child Care Centre</v>
          </cell>
          <cell r="B9">
            <v>38031</v>
          </cell>
          <cell r="C9">
            <v>39909</v>
          </cell>
          <cell r="D9">
            <v>77940</v>
          </cell>
        </row>
        <row r="10">
          <cell r="A10" t="str">
            <v>Childventures Early Learning Academy</v>
          </cell>
          <cell r="B10">
            <v>179994</v>
          </cell>
          <cell r="C10">
            <v>8027.8300000000163</v>
          </cell>
          <cell r="D10">
            <v>188021.83000000002</v>
          </cell>
        </row>
        <row r="11">
          <cell r="A11" t="str">
            <v>Cudley Corner Child Care Centre Inc</v>
          </cell>
          <cell r="B11">
            <v>64410</v>
          </cell>
          <cell r="C11">
            <v>37155</v>
          </cell>
          <cell r="D11">
            <v>101565</v>
          </cell>
        </row>
        <row r="12">
          <cell r="A12" t="str">
            <v>Daycare on Delaware</v>
          </cell>
          <cell r="B12">
            <v>39096</v>
          </cell>
          <cell r="C12">
            <v>1282.4000000000015</v>
          </cell>
          <cell r="D12">
            <v>40378.400000000001</v>
          </cell>
        </row>
        <row r="13">
          <cell r="A13" t="str">
            <v>Dundas Valley Montessori School</v>
          </cell>
          <cell r="B13">
            <v>88023</v>
          </cell>
          <cell r="C13">
            <v>872.10000000000582</v>
          </cell>
          <cell r="D13">
            <v>88895.1</v>
          </cell>
        </row>
        <row r="14">
          <cell r="A14" t="str">
            <v>Fan-Tastic Scholars Child Learning Centre</v>
          </cell>
          <cell r="B14">
            <v>48318</v>
          </cell>
          <cell r="C14">
            <v>26346.040000000008</v>
          </cell>
          <cell r="D14">
            <v>74664.040000000008</v>
          </cell>
        </row>
        <row r="15">
          <cell r="A15" t="str">
            <v>First Class Children's Centre</v>
          </cell>
          <cell r="B15">
            <v>331200</v>
          </cell>
          <cell r="C15">
            <v>28724.880000000005</v>
          </cell>
          <cell r="D15">
            <v>359924.88</v>
          </cell>
        </row>
        <row r="16">
          <cell r="A16" t="str">
            <v>Golfwood Day Care Service Inc</v>
          </cell>
          <cell r="B16">
            <v>226044</v>
          </cell>
          <cell r="C16">
            <v>5616</v>
          </cell>
          <cell r="D16">
            <v>231660</v>
          </cell>
        </row>
        <row r="17">
          <cell r="A17" t="str">
            <v>Hamilton East Kiwanis Boys &amp; Girls Club</v>
          </cell>
          <cell r="B17">
            <v>153855</v>
          </cell>
          <cell r="C17">
            <v>33060.679999999993</v>
          </cell>
          <cell r="D17">
            <v>186915.68</v>
          </cell>
        </row>
        <row r="18">
          <cell r="A18" t="str">
            <v>Hamilton-Wentworth Catholic Child Care Centres Inc</v>
          </cell>
          <cell r="B18">
            <v>1487536</v>
          </cell>
          <cell r="C18">
            <v>189659</v>
          </cell>
          <cell r="D18">
            <v>1677195</v>
          </cell>
        </row>
        <row r="19">
          <cell r="A19" t="str">
            <v>Heritage Green Child Care Inc</v>
          </cell>
          <cell r="B19">
            <v>94883</v>
          </cell>
          <cell r="C19">
            <v>15131.130000000005</v>
          </cell>
          <cell r="D19">
            <v>110014.13</v>
          </cell>
        </row>
        <row r="20">
          <cell r="A20" t="str">
            <v>Imagineer’s Early Learning Centre</v>
          </cell>
          <cell r="B20">
            <v>72114</v>
          </cell>
          <cell r="C20">
            <v>954.99000000000524</v>
          </cell>
          <cell r="D20">
            <v>73068.990000000005</v>
          </cell>
        </row>
        <row r="21">
          <cell r="A21" t="str">
            <v>Infant Jesus Kindergarten</v>
          </cell>
          <cell r="B21">
            <v>166315</v>
          </cell>
          <cell r="C21">
            <v>24755</v>
          </cell>
          <cell r="D21">
            <v>191070</v>
          </cell>
        </row>
        <row r="22">
          <cell r="A22" t="str">
            <v>Kids and Company Ltd.</v>
          </cell>
          <cell r="B22">
            <v>0</v>
          </cell>
          <cell r="C22">
            <v>124901.62</v>
          </cell>
          <cell r="D22">
            <v>124901.62</v>
          </cell>
        </row>
        <row r="23">
          <cell r="A23" t="str">
            <v>Kinderseeds</v>
          </cell>
          <cell r="B23">
            <v>18299</v>
          </cell>
          <cell r="C23">
            <v>3376</v>
          </cell>
          <cell r="D23">
            <v>21675</v>
          </cell>
        </row>
        <row r="24">
          <cell r="A24" t="str">
            <v>Kindertown Child Care Centre</v>
          </cell>
          <cell r="B24">
            <v>147450</v>
          </cell>
          <cell r="C24">
            <v>17500.640000000014</v>
          </cell>
          <cell r="D24">
            <v>164950.64000000001</v>
          </cell>
        </row>
        <row r="25">
          <cell r="A25" t="str">
            <v>LeBallon Rouge De Hamilton</v>
          </cell>
          <cell r="B25">
            <v>86044</v>
          </cell>
          <cell r="C25">
            <v>8276</v>
          </cell>
          <cell r="D25">
            <v>94320</v>
          </cell>
        </row>
        <row r="26">
          <cell r="A26" t="str">
            <v>Little Learning House Fennell</v>
          </cell>
          <cell r="B26">
            <v>83934</v>
          </cell>
          <cell r="C26">
            <v>12114.220000000001</v>
          </cell>
          <cell r="D26">
            <v>96048.22</v>
          </cell>
        </row>
        <row r="27">
          <cell r="A27" t="str">
            <v>Little Peoples Day Care</v>
          </cell>
          <cell r="B27">
            <v>255353</v>
          </cell>
          <cell r="C27">
            <v>42826.66</v>
          </cell>
          <cell r="D27">
            <v>298179.66000000003</v>
          </cell>
        </row>
        <row r="28">
          <cell r="A28" t="str">
            <v>Mountain Nursery School</v>
          </cell>
          <cell r="B28">
            <v>46968</v>
          </cell>
          <cell r="C28">
            <v>9536.1999999999971</v>
          </cell>
          <cell r="D28">
            <v>56504.2</v>
          </cell>
        </row>
        <row r="29">
          <cell r="A29" t="str">
            <v>Mt Hamilton Baptist Day Care Centre</v>
          </cell>
          <cell r="B29">
            <v>269326</v>
          </cell>
          <cell r="C29">
            <v>5804</v>
          </cell>
          <cell r="D29">
            <v>275130</v>
          </cell>
        </row>
        <row r="30">
          <cell r="A30" t="str">
            <v>Niwasa Early Learning and Care Centre</v>
          </cell>
          <cell r="B30">
            <v>34590</v>
          </cell>
          <cell r="C30">
            <v>564.31999999999971</v>
          </cell>
          <cell r="D30">
            <v>35154.32</v>
          </cell>
        </row>
        <row r="31">
          <cell r="A31" t="str">
            <v>Paradise Corner Children's Centre</v>
          </cell>
          <cell r="B31">
            <v>170325</v>
          </cell>
          <cell r="C31">
            <v>5852.109999999986</v>
          </cell>
          <cell r="D31">
            <v>176177.11</v>
          </cell>
        </row>
        <row r="32">
          <cell r="A32" t="str">
            <v>Paramount Family Centre</v>
          </cell>
          <cell r="B32">
            <v>133236</v>
          </cell>
          <cell r="C32">
            <v>5345.0200000000041</v>
          </cell>
          <cell r="D32">
            <v>138581.02000000002</v>
          </cell>
        </row>
        <row r="33">
          <cell r="A33" t="str">
            <v>Peekaboo Group Child Care Inc</v>
          </cell>
          <cell r="B33">
            <v>220716</v>
          </cell>
          <cell r="C33">
            <v>11050.039999999979</v>
          </cell>
          <cell r="D33">
            <v>231766.03999999998</v>
          </cell>
        </row>
        <row r="34">
          <cell r="A34" t="str">
            <v>St Joachim Children's Centre of Ancaster Inc</v>
          </cell>
          <cell r="B34">
            <v>92544</v>
          </cell>
          <cell r="C34">
            <v>20181</v>
          </cell>
          <cell r="D34">
            <v>112725</v>
          </cell>
        </row>
        <row r="35">
          <cell r="A35" t="str">
            <v>St Matthew's Children's Centre</v>
          </cell>
          <cell r="B35">
            <v>106243</v>
          </cell>
          <cell r="C35">
            <v>15357.299999999988</v>
          </cell>
          <cell r="D35">
            <v>121600.29999999999</v>
          </cell>
        </row>
        <row r="36">
          <cell r="A36" t="str">
            <v>St. Martin's Manor Early Learning Centre</v>
          </cell>
          <cell r="B36">
            <v>60934</v>
          </cell>
          <cell r="C36">
            <v>13401.64</v>
          </cell>
          <cell r="D36">
            <v>74335.64</v>
          </cell>
        </row>
        <row r="37">
          <cell r="A37" t="str">
            <v>Stoney Creek Child Care Centre Inc.</v>
          </cell>
          <cell r="B37">
            <v>0</v>
          </cell>
          <cell r="C37">
            <v>153785</v>
          </cell>
          <cell r="D37">
            <v>153785</v>
          </cell>
        </row>
        <row r="38">
          <cell r="A38" t="str">
            <v>Sunshine Daycare</v>
          </cell>
          <cell r="B38">
            <v>60000</v>
          </cell>
          <cell r="C38">
            <v>21321.73000000001</v>
          </cell>
          <cell r="D38">
            <v>81321.73000000001</v>
          </cell>
        </row>
        <row r="39">
          <cell r="A39" t="str">
            <v>Temple Playhouse</v>
          </cell>
          <cell r="B39">
            <v>75733</v>
          </cell>
          <cell r="C39">
            <v>12693.26999999999</v>
          </cell>
          <cell r="D39">
            <v>88426.26999999999</v>
          </cell>
        </row>
        <row r="40">
          <cell r="A40" t="str">
            <v>The Millgrove Children's Centre</v>
          </cell>
          <cell r="B40">
            <v>150636</v>
          </cell>
          <cell r="C40">
            <v>11814</v>
          </cell>
          <cell r="D40">
            <v>162450</v>
          </cell>
        </row>
        <row r="41">
          <cell r="A41" t="str">
            <v>Umbrella Family &amp; Child Centre of Hamilton</v>
          </cell>
          <cell r="B41">
            <v>890863</v>
          </cell>
          <cell r="C41">
            <v>120602</v>
          </cell>
          <cell r="D41">
            <v>1011465</v>
          </cell>
        </row>
        <row r="42">
          <cell r="A42" t="str">
            <v>Village Children's Centre of Waterdown</v>
          </cell>
          <cell r="B42">
            <v>92448</v>
          </cell>
          <cell r="C42">
            <v>5112</v>
          </cell>
          <cell r="D42">
            <v>97560</v>
          </cell>
        </row>
        <row r="43">
          <cell r="A43" t="str">
            <v>Village Treehouse Childcare Inc.</v>
          </cell>
          <cell r="B43">
            <v>87644</v>
          </cell>
          <cell r="C43">
            <v>945.41999999999825</v>
          </cell>
          <cell r="D43">
            <v>88589.42</v>
          </cell>
        </row>
        <row r="44">
          <cell r="A44" t="str">
            <v>Waterdown District Children's Centre</v>
          </cell>
          <cell r="B44">
            <v>152244</v>
          </cell>
          <cell r="C44">
            <v>25821</v>
          </cell>
          <cell r="D44">
            <v>178065</v>
          </cell>
        </row>
        <row r="45">
          <cell r="A45" t="str">
            <v>Way to Learn Daycare</v>
          </cell>
          <cell r="B45">
            <v>31273</v>
          </cell>
          <cell r="C45">
            <v>21017.839999999997</v>
          </cell>
          <cell r="D45">
            <v>52290.84</v>
          </cell>
        </row>
        <row r="46">
          <cell r="A46" t="str">
            <v>Wesley Urban Ministries Inc</v>
          </cell>
          <cell r="B46">
            <v>59549</v>
          </cell>
          <cell r="C46">
            <v>13502.739999999991</v>
          </cell>
          <cell r="D46">
            <v>73051.739999999991</v>
          </cell>
        </row>
        <row r="47">
          <cell r="A47" t="str">
            <v>YMCA Day Care Centres</v>
          </cell>
          <cell r="B47">
            <v>828338</v>
          </cell>
          <cell r="C47">
            <v>255470.66000000015</v>
          </cell>
          <cell r="D47">
            <v>1083808.6600000001</v>
          </cell>
        </row>
        <row r="48">
          <cell r="A48" t="str">
            <v>YWCA Daycares</v>
          </cell>
          <cell r="B48">
            <v>196440</v>
          </cell>
          <cell r="C48">
            <v>23745</v>
          </cell>
          <cell r="D48">
            <v>220185</v>
          </cell>
        </row>
      </sheetData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E3F1C-2C18-49DC-8265-75FF2D662D1C}">
  <sheetPr>
    <tabColor theme="4" tint="0.59999389629810485"/>
    <pageSetUpPr fitToPage="1"/>
  </sheetPr>
  <dimension ref="A1:AM298"/>
  <sheetViews>
    <sheetView showGridLines="0" topLeftCell="A4" zoomScaleNormal="100" workbookViewId="0">
      <selection activeCell="B22" sqref="B22"/>
    </sheetView>
  </sheetViews>
  <sheetFormatPr defaultColWidth="9.140625" defaultRowHeight="15"/>
  <cols>
    <col min="1" max="1" width="34.5703125" style="288" customWidth="1"/>
    <col min="2" max="2" width="14.85546875" style="288" customWidth="1"/>
    <col min="3" max="4" width="10.42578125" style="288" bestFit="1" customWidth="1"/>
    <col min="5" max="5" width="9.140625" style="288"/>
    <col min="6" max="7" width="9.140625" style="288" customWidth="1"/>
    <col min="8" max="9" width="9.140625" style="288"/>
    <col min="10" max="10" width="10.42578125" style="288" customWidth="1"/>
    <col min="11" max="11" width="31.42578125" style="288" customWidth="1"/>
    <col min="12" max="12" width="21.5703125" style="401" hidden="1" customWidth="1"/>
    <col min="13" max="13" width="50.42578125" style="400" customWidth="1"/>
    <col min="14" max="30" width="9.140625" style="401"/>
    <col min="31" max="16384" width="9.140625" style="288"/>
  </cols>
  <sheetData>
    <row r="1" spans="1:39" s="292" customFormat="1" ht="24.6" customHeight="1">
      <c r="A1" s="552" t="s">
        <v>207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290"/>
      <c r="M1" s="400"/>
      <c r="N1" s="401"/>
      <c r="O1" s="410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</row>
    <row r="2" spans="1:39" ht="15.75">
      <c r="A2" s="293" t="s">
        <v>138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99"/>
      <c r="X2" s="288"/>
      <c r="Y2" s="288"/>
      <c r="Z2" s="288"/>
      <c r="AA2" s="288"/>
      <c r="AB2" s="288"/>
      <c r="AC2" s="288"/>
      <c r="AD2" s="288"/>
    </row>
    <row r="3" spans="1:39" ht="15.75">
      <c r="A3" s="293" t="s">
        <v>139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99"/>
      <c r="X3" s="288"/>
      <c r="Y3" s="288"/>
      <c r="Z3" s="288"/>
      <c r="AA3" s="288"/>
      <c r="AB3" s="288"/>
      <c r="AC3" s="288"/>
      <c r="AD3" s="288"/>
    </row>
    <row r="4" spans="1:39" ht="15.75">
      <c r="A4" s="544" t="s">
        <v>156</v>
      </c>
      <c r="B4" s="545"/>
      <c r="C4" s="545"/>
      <c r="D4" s="545"/>
      <c r="E4" s="545"/>
      <c r="F4" s="545"/>
      <c r="G4" s="545"/>
      <c r="H4" s="545"/>
      <c r="I4" s="545"/>
      <c r="J4" s="545"/>
      <c r="K4" s="546"/>
      <c r="L4" s="399"/>
      <c r="X4" s="288"/>
      <c r="Y4" s="288"/>
      <c r="Z4" s="288"/>
      <c r="AA4" s="288"/>
      <c r="AB4" s="288"/>
      <c r="AC4" s="288"/>
      <c r="AD4" s="288"/>
    </row>
    <row r="5" spans="1:39" ht="7.5" customHeight="1">
      <c r="A5" s="194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399"/>
    </row>
    <row r="6" spans="1:39" ht="15.75">
      <c r="A6" s="293" t="s">
        <v>157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99"/>
      <c r="X6" s="288"/>
      <c r="Y6" s="288"/>
      <c r="Z6" s="288"/>
      <c r="AA6" s="288"/>
      <c r="AB6" s="288"/>
      <c r="AC6" s="288"/>
      <c r="AD6" s="288"/>
    </row>
    <row r="7" spans="1:39" ht="15.75">
      <c r="A7" s="293" t="s">
        <v>158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99"/>
      <c r="X7" s="288"/>
      <c r="Y7" s="288"/>
      <c r="Z7" s="288"/>
      <c r="AA7" s="288"/>
      <c r="AB7" s="288"/>
      <c r="AC7" s="288"/>
      <c r="AD7" s="288"/>
    </row>
    <row r="8" spans="1:39" ht="5.45" customHeight="1">
      <c r="A8" s="301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99"/>
    </row>
    <row r="9" spans="1:39" ht="15.75">
      <c r="A9" s="293" t="s">
        <v>159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99"/>
      <c r="X9" s="288"/>
      <c r="Y9" s="288"/>
      <c r="Z9" s="288"/>
      <c r="AA9" s="288"/>
      <c r="AB9" s="288"/>
      <c r="AC9" s="288"/>
      <c r="AD9" s="288"/>
    </row>
    <row r="10" spans="1:39" ht="15.75">
      <c r="A10" s="293" t="s">
        <v>160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99"/>
      <c r="X10" s="288"/>
      <c r="Y10" s="288"/>
      <c r="Z10" s="288"/>
      <c r="AA10" s="288"/>
      <c r="AB10" s="288"/>
      <c r="AC10" s="288"/>
      <c r="AD10" s="288"/>
    </row>
    <row r="11" spans="1:39" ht="6.6" customHeight="1">
      <c r="A11" s="293"/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99"/>
      <c r="X11" s="288"/>
      <c r="Y11" s="288"/>
      <c r="Z11" s="288"/>
      <c r="AA11" s="288"/>
      <c r="AB11" s="288"/>
      <c r="AC11" s="288"/>
      <c r="AD11" s="288"/>
    </row>
    <row r="12" spans="1:39" ht="15.75">
      <c r="A12" s="293" t="s">
        <v>161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99"/>
    </row>
    <row r="13" spans="1:39" ht="15" customHeight="1">
      <c r="A13" s="299" t="s">
        <v>162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399"/>
    </row>
    <row r="14" spans="1:39" s="196" customFormat="1" ht="18" customHeight="1">
      <c r="A14" s="299" t="s">
        <v>163</v>
      </c>
      <c r="B14" s="335"/>
      <c r="C14" s="336"/>
      <c r="D14" s="336"/>
      <c r="E14" s="336"/>
      <c r="F14" s="336"/>
      <c r="G14" s="336"/>
      <c r="H14" s="336"/>
      <c r="I14" s="336"/>
      <c r="J14" s="336"/>
      <c r="K14" s="336"/>
      <c r="L14" s="402"/>
      <c r="M14" s="403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</row>
    <row r="15" spans="1:39" ht="14.25" customHeight="1">
      <c r="A15" s="299" t="s">
        <v>208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99"/>
    </row>
    <row r="16" spans="1:39" ht="11.1" customHeight="1">
      <c r="A16" s="301"/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99"/>
    </row>
    <row r="17" spans="1:30" ht="16.5">
      <c r="A17" s="337" t="s">
        <v>64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39"/>
      <c r="L17" s="399"/>
    </row>
    <row r="18" spans="1:30" ht="15.75">
      <c r="A18" s="293" t="s">
        <v>140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99"/>
    </row>
    <row r="19" spans="1:30" ht="15.75">
      <c r="A19" s="293" t="s">
        <v>164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99"/>
    </row>
    <row r="20" spans="1:30" ht="15.75">
      <c r="A20" s="301" t="s">
        <v>224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99"/>
    </row>
    <row r="21" spans="1:30" ht="11.1" customHeight="1">
      <c r="A21" s="301" t="s">
        <v>65</v>
      </c>
      <c r="B21" s="318"/>
      <c r="C21" s="318"/>
      <c r="D21" s="318"/>
      <c r="E21" s="318"/>
      <c r="F21" s="318"/>
      <c r="G21" s="318"/>
      <c r="H21" s="318"/>
      <c r="I21" s="318"/>
      <c r="J21" s="318"/>
      <c r="K21" s="318"/>
      <c r="L21" s="399"/>
    </row>
    <row r="22" spans="1:30" s="135" customFormat="1" ht="15.75" customHeight="1">
      <c r="A22" s="340" t="s">
        <v>66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405"/>
      <c r="M22" s="406"/>
      <c r="N22" s="407"/>
      <c r="O22" s="407"/>
      <c r="P22" s="407"/>
      <c r="Q22" s="407"/>
      <c r="R22" s="407"/>
      <c r="S22" s="407"/>
      <c r="T22" s="407"/>
      <c r="U22" s="407"/>
      <c r="V22" s="407"/>
      <c r="W22" s="407"/>
      <c r="X22" s="407"/>
      <c r="Y22" s="407"/>
      <c r="Z22" s="407"/>
      <c r="AA22" s="407"/>
      <c r="AB22" s="407"/>
      <c r="AC22" s="407"/>
      <c r="AD22" s="407"/>
    </row>
    <row r="23" spans="1:30" s="135" customFormat="1" ht="15" customHeight="1">
      <c r="A23" s="198" t="s">
        <v>165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405"/>
      <c r="M23" s="406"/>
      <c r="N23" s="407"/>
      <c r="O23" s="407"/>
      <c r="P23" s="407"/>
      <c r="Q23" s="407"/>
      <c r="R23" s="407"/>
      <c r="S23" s="407"/>
      <c r="T23" s="407"/>
      <c r="U23" s="407"/>
      <c r="V23" s="407"/>
      <c r="W23" s="407"/>
      <c r="X23" s="407"/>
      <c r="Y23" s="407"/>
      <c r="Z23" s="407"/>
      <c r="AA23" s="407"/>
      <c r="AB23" s="407"/>
      <c r="AC23" s="407"/>
      <c r="AD23" s="407"/>
    </row>
    <row r="24" spans="1:30" s="135" customFormat="1" ht="15" customHeight="1">
      <c r="A24" s="435" t="s">
        <v>166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405"/>
      <c r="M24" s="406"/>
      <c r="N24" s="407"/>
      <c r="O24" s="407"/>
      <c r="P24" s="407"/>
      <c r="Q24" s="407"/>
      <c r="R24" s="407"/>
      <c r="S24" s="407"/>
      <c r="T24" s="407"/>
      <c r="U24" s="407"/>
      <c r="V24" s="407"/>
      <c r="W24" s="407"/>
      <c r="X24" s="407"/>
      <c r="Y24" s="407"/>
      <c r="Z24" s="407"/>
      <c r="AA24" s="407"/>
      <c r="AB24" s="407"/>
      <c r="AC24" s="407"/>
      <c r="AD24" s="407"/>
    </row>
    <row r="25" spans="1:30" s="135" customFormat="1" ht="15" customHeight="1">
      <c r="A25" s="435" t="s">
        <v>167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405"/>
      <c r="M25" s="406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  <c r="AB25" s="407"/>
      <c r="AC25" s="407"/>
      <c r="AD25" s="407"/>
    </row>
    <row r="26" spans="1:30" s="135" customFormat="1" ht="15.75" customHeight="1">
      <c r="A26" s="436" t="s">
        <v>225</v>
      </c>
      <c r="B26" s="341"/>
      <c r="C26" s="198"/>
      <c r="D26" s="198"/>
      <c r="E26" s="198"/>
      <c r="F26" s="198"/>
      <c r="G26" s="198"/>
      <c r="H26" s="198"/>
      <c r="I26" s="198"/>
      <c r="J26" s="198"/>
      <c r="K26" s="198"/>
      <c r="L26" s="405"/>
      <c r="M26" s="406"/>
      <c r="N26" s="407"/>
      <c r="O26" s="407"/>
      <c r="P26" s="407"/>
      <c r="Q26" s="407"/>
      <c r="R26" s="407"/>
      <c r="S26" s="407"/>
      <c r="T26" s="407"/>
      <c r="U26" s="407"/>
      <c r="V26" s="407"/>
      <c r="W26" s="407"/>
      <c r="X26" s="407"/>
      <c r="Y26" s="407"/>
      <c r="Z26" s="407"/>
      <c r="AA26" s="407"/>
      <c r="AB26" s="407"/>
      <c r="AC26" s="407"/>
      <c r="AD26" s="407"/>
    </row>
    <row r="27" spans="1:30" s="135" customFormat="1" ht="15.75" customHeight="1">
      <c r="A27" s="435" t="s">
        <v>168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405"/>
      <c r="M27" s="406"/>
      <c r="N27" s="407"/>
      <c r="O27" s="407"/>
      <c r="P27" s="407"/>
      <c r="Q27" s="407"/>
      <c r="R27" s="407"/>
      <c r="S27" s="407"/>
      <c r="T27" s="407"/>
      <c r="U27" s="407"/>
      <c r="V27" s="407"/>
      <c r="W27" s="407"/>
      <c r="X27" s="407"/>
      <c r="Y27" s="407"/>
      <c r="Z27" s="407"/>
      <c r="AA27" s="407"/>
      <c r="AB27" s="407"/>
      <c r="AC27" s="407"/>
      <c r="AD27" s="407"/>
    </row>
    <row r="28" spans="1:30" s="135" customFormat="1" ht="15.75" customHeight="1">
      <c r="A28" s="198" t="s">
        <v>169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405"/>
      <c r="M28" s="406"/>
      <c r="N28" s="407"/>
      <c r="O28" s="407"/>
      <c r="P28" s="407"/>
      <c r="Q28" s="407"/>
      <c r="R28" s="407"/>
      <c r="S28" s="407"/>
      <c r="T28" s="407"/>
      <c r="U28" s="407"/>
      <c r="V28" s="407"/>
      <c r="W28" s="407"/>
      <c r="X28" s="407"/>
      <c r="Y28" s="407"/>
      <c r="Z28" s="407"/>
      <c r="AA28" s="407"/>
      <c r="AB28" s="407"/>
      <c r="AC28" s="407"/>
      <c r="AD28" s="407"/>
    </row>
    <row r="29" spans="1:30" s="135" customFormat="1" ht="15.75" customHeight="1">
      <c r="A29" s="198" t="s">
        <v>170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405"/>
      <c r="M29" s="406"/>
      <c r="N29" s="407"/>
      <c r="O29" s="407"/>
      <c r="P29" s="407"/>
      <c r="Q29" s="407"/>
      <c r="R29" s="407"/>
      <c r="S29" s="407"/>
      <c r="T29" s="407"/>
      <c r="U29" s="407"/>
      <c r="V29" s="407"/>
      <c r="W29" s="407"/>
      <c r="X29" s="407"/>
      <c r="Y29" s="407"/>
      <c r="Z29" s="407"/>
      <c r="AA29" s="407"/>
      <c r="AB29" s="407"/>
      <c r="AC29" s="407"/>
      <c r="AD29" s="407"/>
    </row>
    <row r="30" spans="1:30" s="135" customFormat="1" ht="27" customHeight="1">
      <c r="A30" s="434" t="s">
        <v>67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405"/>
      <c r="M30" s="406"/>
      <c r="N30" s="407"/>
      <c r="O30" s="407"/>
      <c r="P30" s="407"/>
      <c r="Q30" s="407"/>
      <c r="R30" s="407"/>
      <c r="S30" s="407"/>
      <c r="T30" s="407"/>
      <c r="U30" s="407"/>
      <c r="V30" s="407"/>
      <c r="W30" s="407"/>
      <c r="X30" s="407"/>
      <c r="Y30" s="407"/>
      <c r="Z30" s="407"/>
      <c r="AA30" s="407"/>
      <c r="AB30" s="407"/>
      <c r="AC30" s="407"/>
      <c r="AD30" s="407"/>
    </row>
    <row r="31" spans="1:30" s="135" customFormat="1" ht="45.95" customHeight="1">
      <c r="A31" s="551" t="s">
        <v>171</v>
      </c>
      <c r="B31" s="551"/>
      <c r="C31" s="551"/>
      <c r="D31" s="551"/>
      <c r="E31" s="551"/>
      <c r="F31" s="551"/>
      <c r="G31" s="551"/>
      <c r="H31" s="551"/>
      <c r="I31" s="551"/>
      <c r="J31" s="551"/>
      <c r="K31" s="551"/>
      <c r="L31" s="405"/>
      <c r="M31" s="406"/>
      <c r="N31" s="407"/>
      <c r="O31" s="407"/>
      <c r="P31" s="407"/>
      <c r="Q31" s="407"/>
      <c r="R31" s="407"/>
      <c r="S31" s="407"/>
      <c r="T31" s="407"/>
      <c r="U31" s="407"/>
      <c r="V31" s="407"/>
      <c r="W31" s="407"/>
      <c r="X31" s="407"/>
      <c r="Y31" s="407"/>
      <c r="Z31" s="407"/>
      <c r="AA31" s="407"/>
      <c r="AB31" s="407"/>
      <c r="AC31" s="407"/>
      <c r="AD31" s="407"/>
    </row>
    <row r="32" spans="1:30" s="135" customFormat="1" ht="15.75" customHeight="1">
      <c r="A32" s="437" t="s">
        <v>172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41"/>
      <c r="L32" s="405"/>
      <c r="M32" s="406"/>
      <c r="N32" s="407"/>
      <c r="O32" s="407"/>
      <c r="P32" s="407"/>
      <c r="Q32" s="407"/>
      <c r="R32" s="407"/>
      <c r="S32" s="407"/>
      <c r="T32" s="407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</row>
    <row r="33" spans="1:30" s="135" customFormat="1" ht="15.75" customHeight="1">
      <c r="A33" s="198" t="s">
        <v>173</v>
      </c>
      <c r="B33" s="341"/>
      <c r="C33" s="341"/>
      <c r="D33" s="341"/>
      <c r="E33" s="341"/>
      <c r="F33" s="341"/>
      <c r="G33" s="341"/>
      <c r="H33" s="341"/>
      <c r="I33" s="341"/>
      <c r="J33" s="341"/>
      <c r="K33" s="341"/>
      <c r="L33" s="405"/>
      <c r="M33" s="406"/>
      <c r="N33" s="407"/>
      <c r="O33" s="407"/>
      <c r="P33" s="407"/>
      <c r="Q33" s="407"/>
      <c r="R33" s="407"/>
      <c r="S33" s="407"/>
      <c r="T33" s="407"/>
      <c r="U33" s="407"/>
      <c r="V33" s="407"/>
      <c r="W33" s="407"/>
      <c r="X33" s="407"/>
      <c r="Y33" s="407"/>
      <c r="Z33" s="407"/>
      <c r="AA33" s="407"/>
      <c r="AB33" s="407"/>
      <c r="AC33" s="407"/>
      <c r="AD33" s="407"/>
    </row>
    <row r="34" spans="1:30" ht="8.25" customHeight="1">
      <c r="A34" s="293"/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99"/>
    </row>
    <row r="35" spans="1:30" ht="16.5">
      <c r="A35" s="337" t="s">
        <v>123</v>
      </c>
      <c r="B35" s="338"/>
      <c r="C35" s="338"/>
      <c r="D35" s="338"/>
      <c r="E35" s="338"/>
      <c r="F35" s="338"/>
      <c r="G35" s="338"/>
      <c r="H35" s="338"/>
      <c r="I35" s="338"/>
      <c r="J35" s="338"/>
      <c r="K35" s="339"/>
      <c r="L35" s="399"/>
    </row>
    <row r="36" spans="1:30" ht="15.75">
      <c r="A36" s="293" t="s">
        <v>212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99"/>
    </row>
    <row r="37" spans="1:30" ht="15.75">
      <c r="A37" s="296" t="s">
        <v>68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99"/>
    </row>
    <row r="38" spans="1:30" ht="9.6" customHeight="1">
      <c r="A38" s="318"/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99"/>
      <c r="M38" s="401"/>
    </row>
    <row r="39" spans="1:30" ht="16.5">
      <c r="A39" s="337" t="s">
        <v>143</v>
      </c>
      <c r="B39" s="338"/>
      <c r="C39" s="338"/>
      <c r="D39" s="338"/>
      <c r="E39" s="338"/>
      <c r="F39" s="338"/>
      <c r="G39" s="338"/>
      <c r="H39" s="338"/>
      <c r="I39" s="338"/>
      <c r="J39" s="338"/>
      <c r="K39" s="339"/>
      <c r="L39" s="399"/>
    </row>
    <row r="40" spans="1:30" ht="15.75">
      <c r="A40" s="293" t="s">
        <v>209</v>
      </c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99"/>
      <c r="M40" s="401"/>
    </row>
    <row r="41" spans="1:30" ht="7.35" customHeight="1">
      <c r="A41" s="199"/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99"/>
    </row>
    <row r="42" spans="1:30" ht="16.5">
      <c r="A42" s="337" t="s">
        <v>144</v>
      </c>
      <c r="B42" s="338"/>
      <c r="C42" s="338"/>
      <c r="D42" s="338"/>
      <c r="E42" s="338"/>
      <c r="F42" s="338"/>
      <c r="G42" s="338"/>
      <c r="H42" s="338"/>
      <c r="I42" s="338"/>
      <c r="J42" s="338"/>
      <c r="K42" s="339"/>
      <c r="L42" s="399"/>
    </row>
    <row r="43" spans="1:30" ht="20.45" customHeight="1">
      <c r="A43" s="293" t="s">
        <v>213</v>
      </c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99"/>
    </row>
    <row r="44" spans="1:30" ht="4.5" customHeight="1">
      <c r="A44" s="293"/>
      <c r="B44" s="318"/>
      <c r="C44" s="318"/>
      <c r="D44" s="318"/>
      <c r="E44" s="318"/>
      <c r="F44" s="318"/>
      <c r="G44" s="318"/>
      <c r="H44" s="318"/>
      <c r="I44" s="318"/>
      <c r="J44" s="318"/>
      <c r="K44" s="318"/>
      <c r="L44" s="399"/>
    </row>
    <row r="45" spans="1:30" ht="16.5">
      <c r="A45" s="337" t="s">
        <v>69</v>
      </c>
      <c r="B45" s="338"/>
      <c r="C45" s="338"/>
      <c r="D45" s="338"/>
      <c r="E45" s="338"/>
      <c r="F45" s="338"/>
      <c r="G45" s="338"/>
      <c r="H45" s="338"/>
      <c r="I45" s="338"/>
      <c r="J45" s="338"/>
      <c r="K45" s="339"/>
      <c r="L45" s="399"/>
    </row>
    <row r="46" spans="1:30" ht="25.5" customHeight="1">
      <c r="A46" s="550" t="s">
        <v>210</v>
      </c>
      <c r="B46" s="550"/>
      <c r="C46" s="550"/>
      <c r="D46" s="550"/>
      <c r="E46" s="550"/>
      <c r="F46" s="550"/>
      <c r="G46" s="550"/>
      <c r="H46" s="550"/>
      <c r="I46" s="550"/>
      <c r="J46" s="550"/>
      <c r="K46" s="550"/>
      <c r="L46" s="550"/>
    </row>
    <row r="47" spans="1:30" ht="15.75">
      <c r="A47" s="203" t="s">
        <v>1</v>
      </c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399"/>
    </row>
    <row r="48" spans="1:30" ht="15.75">
      <c r="A48" s="293" t="s">
        <v>174</v>
      </c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399"/>
    </row>
    <row r="49" spans="1:12" ht="15.75">
      <c r="A49" s="203" t="s">
        <v>70</v>
      </c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399"/>
    </row>
    <row r="50" spans="1:12" ht="15.75">
      <c r="A50" s="296" t="s">
        <v>175</v>
      </c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399"/>
    </row>
    <row r="51" spans="1:12" ht="15.75">
      <c r="A51" s="293" t="s">
        <v>176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99"/>
    </row>
    <row r="52" spans="1:12">
      <c r="A52" s="203" t="s">
        <v>12</v>
      </c>
      <c r="B52" s="293"/>
      <c r="C52" s="293"/>
      <c r="D52" s="293"/>
      <c r="E52" s="293"/>
      <c r="F52" s="293"/>
      <c r="G52" s="293"/>
      <c r="H52" s="293"/>
      <c r="I52" s="293"/>
      <c r="J52" s="293"/>
      <c r="K52" s="293"/>
      <c r="L52" s="399"/>
    </row>
    <row r="53" spans="1:12">
      <c r="A53" s="296" t="s">
        <v>155</v>
      </c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399"/>
    </row>
    <row r="54" spans="1:12">
      <c r="A54" s="296" t="s">
        <v>71</v>
      </c>
      <c r="B54" s="296"/>
      <c r="C54" s="296"/>
      <c r="D54" s="296"/>
      <c r="E54" s="296"/>
      <c r="F54" s="296"/>
      <c r="G54" s="296"/>
      <c r="H54" s="296"/>
      <c r="I54" s="296"/>
      <c r="J54" s="296"/>
      <c r="K54" s="296"/>
      <c r="L54" s="399"/>
    </row>
    <row r="55" spans="1:12">
      <c r="A55" s="296" t="s">
        <v>211</v>
      </c>
      <c r="B55" s="296"/>
      <c r="C55" s="296"/>
      <c r="D55" s="296"/>
      <c r="E55" s="296"/>
      <c r="F55" s="296"/>
      <c r="G55" s="296"/>
      <c r="H55" s="296"/>
      <c r="I55" s="296"/>
      <c r="J55" s="296"/>
      <c r="K55" s="296"/>
      <c r="L55" s="399"/>
    </row>
    <row r="56" spans="1:12">
      <c r="A56" s="205" t="s">
        <v>72</v>
      </c>
      <c r="B56" s="296"/>
      <c r="C56" s="296"/>
      <c r="D56" s="296"/>
      <c r="E56" s="296"/>
      <c r="F56" s="296"/>
      <c r="G56" s="296"/>
      <c r="H56" s="296"/>
      <c r="I56" s="296"/>
      <c r="J56" s="296"/>
      <c r="K56" s="296"/>
      <c r="L56" s="399"/>
    </row>
    <row r="57" spans="1:12">
      <c r="A57" s="296" t="s">
        <v>177</v>
      </c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399"/>
    </row>
    <row r="58" spans="1:12" ht="15.75">
      <c r="A58" s="296" t="s">
        <v>85</v>
      </c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L58" s="399"/>
    </row>
    <row r="59" spans="1:12">
      <c r="A59" s="293" t="s">
        <v>73</v>
      </c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399"/>
    </row>
    <row r="60" spans="1:12">
      <c r="A60" s="203" t="s">
        <v>74</v>
      </c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399"/>
    </row>
    <row r="61" spans="1:12">
      <c r="A61" s="296" t="s">
        <v>178</v>
      </c>
      <c r="B61" s="296"/>
      <c r="C61" s="296"/>
      <c r="D61" s="296"/>
      <c r="E61" s="296"/>
      <c r="F61" s="296"/>
      <c r="G61" s="296"/>
      <c r="H61" s="296"/>
      <c r="I61" s="296"/>
      <c r="J61" s="293"/>
      <c r="K61" s="293"/>
      <c r="L61" s="399"/>
    </row>
    <row r="62" spans="1:12">
      <c r="A62" s="296" t="s">
        <v>84</v>
      </c>
      <c r="B62" s="296"/>
      <c r="C62" s="296"/>
      <c r="D62" s="296"/>
      <c r="E62" s="296"/>
      <c r="F62" s="296"/>
      <c r="G62" s="296"/>
      <c r="H62" s="296"/>
      <c r="I62" s="296"/>
      <c r="J62" s="293"/>
      <c r="K62" s="293"/>
      <c r="L62" s="399"/>
    </row>
    <row r="63" spans="1:12">
      <c r="A63" s="296" t="s">
        <v>75</v>
      </c>
      <c r="B63" s="296"/>
      <c r="C63" s="296"/>
      <c r="D63" s="296"/>
      <c r="E63" s="296"/>
      <c r="F63" s="296"/>
      <c r="G63" s="296"/>
      <c r="H63" s="296"/>
      <c r="I63" s="296"/>
      <c r="J63" s="293"/>
      <c r="K63" s="293"/>
      <c r="L63" s="399"/>
    </row>
    <row r="64" spans="1:12">
      <c r="A64" s="205" t="s">
        <v>10</v>
      </c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399"/>
    </row>
    <row r="65" spans="1:30" ht="15.75">
      <c r="A65" s="293" t="s">
        <v>154</v>
      </c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399"/>
    </row>
    <row r="66" spans="1:30" ht="15.75">
      <c r="A66" s="294" t="s">
        <v>153</v>
      </c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99"/>
    </row>
    <row r="67" spans="1:30" s="195" customFormat="1" ht="15.75">
      <c r="A67" s="197" t="s">
        <v>76</v>
      </c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408"/>
      <c r="M67" s="400"/>
      <c r="N67" s="400"/>
      <c r="O67" s="400"/>
      <c r="P67" s="400"/>
      <c r="Q67" s="400"/>
      <c r="R67" s="400"/>
      <c r="S67" s="400"/>
      <c r="T67" s="400"/>
      <c r="U67" s="400"/>
      <c r="V67" s="400"/>
      <c r="W67" s="400"/>
      <c r="X67" s="400"/>
      <c r="Y67" s="400"/>
      <c r="Z67" s="400"/>
      <c r="AA67" s="400"/>
      <c r="AB67" s="400"/>
      <c r="AC67" s="400"/>
      <c r="AD67" s="400"/>
    </row>
    <row r="68" spans="1:30" s="195" customFormat="1" ht="15.75">
      <c r="A68" s="197" t="s">
        <v>77</v>
      </c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408"/>
      <c r="M68" s="400"/>
      <c r="N68" s="400"/>
      <c r="O68" s="400"/>
      <c r="P68" s="400"/>
      <c r="Q68" s="400"/>
      <c r="R68" s="400"/>
      <c r="S68" s="400"/>
      <c r="T68" s="400"/>
      <c r="U68" s="400"/>
      <c r="V68" s="400"/>
      <c r="W68" s="400"/>
      <c r="X68" s="400"/>
      <c r="Y68" s="400"/>
      <c r="Z68" s="400"/>
      <c r="AA68" s="400"/>
      <c r="AB68" s="400"/>
      <c r="AC68" s="400"/>
      <c r="AD68" s="400"/>
    </row>
    <row r="69" spans="1:30" ht="9" customHeight="1">
      <c r="A69" s="208"/>
      <c r="B69" s="318"/>
      <c r="C69" s="318"/>
      <c r="D69" s="318"/>
      <c r="E69" s="318"/>
      <c r="F69" s="318"/>
      <c r="G69" s="318"/>
      <c r="H69" s="318"/>
      <c r="I69" s="318"/>
      <c r="J69" s="318"/>
      <c r="K69" s="318"/>
      <c r="L69" s="399"/>
      <c r="M69" s="409"/>
    </row>
    <row r="70" spans="1:30" ht="16.5">
      <c r="A70" s="337" t="s">
        <v>78</v>
      </c>
      <c r="B70" s="338"/>
      <c r="C70" s="338"/>
      <c r="D70" s="338"/>
      <c r="E70" s="338"/>
      <c r="F70" s="338"/>
      <c r="G70" s="338"/>
      <c r="H70" s="338"/>
      <c r="I70" s="338"/>
      <c r="J70" s="338"/>
      <c r="K70" s="339"/>
      <c r="L70" s="399"/>
    </row>
    <row r="71" spans="1:30" ht="15.75">
      <c r="A71" s="319" t="s">
        <v>79</v>
      </c>
      <c r="B71" s="318"/>
      <c r="C71" s="318"/>
      <c r="D71" s="318"/>
      <c r="E71" s="318"/>
      <c r="F71" s="318"/>
      <c r="G71" s="318"/>
      <c r="H71" s="318"/>
      <c r="I71" s="318"/>
      <c r="J71" s="318"/>
      <c r="K71" s="318"/>
      <c r="L71" s="399"/>
    </row>
    <row r="72" spans="1:30" ht="15.75">
      <c r="A72" s="319" t="s">
        <v>80</v>
      </c>
      <c r="B72" s="318"/>
      <c r="C72" s="318"/>
      <c r="D72" s="318"/>
      <c r="E72" s="318"/>
      <c r="F72" s="318"/>
      <c r="G72" s="318"/>
      <c r="H72" s="318"/>
      <c r="I72" s="318"/>
      <c r="J72" s="318"/>
      <c r="K72" s="318"/>
      <c r="L72" s="399"/>
    </row>
    <row r="73" spans="1:30" ht="15.75">
      <c r="A73" s="209" t="s">
        <v>81</v>
      </c>
      <c r="B73" s="318"/>
      <c r="C73" s="318"/>
      <c r="D73" s="318"/>
      <c r="E73" s="318"/>
      <c r="F73" s="318"/>
      <c r="G73" s="318"/>
      <c r="H73" s="318"/>
      <c r="I73" s="318"/>
      <c r="J73" s="318"/>
      <c r="K73" s="318"/>
      <c r="L73" s="399"/>
    </row>
    <row r="74" spans="1:30" ht="11.25" customHeight="1">
      <c r="A74" s="209"/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399"/>
    </row>
    <row r="75" spans="1:30" ht="16.5">
      <c r="A75" s="337" t="s">
        <v>82</v>
      </c>
      <c r="B75" s="338"/>
      <c r="C75" s="338"/>
      <c r="D75" s="338"/>
      <c r="E75" s="338"/>
      <c r="F75" s="338"/>
      <c r="G75" s="338"/>
      <c r="H75" s="338"/>
      <c r="I75" s="338"/>
      <c r="J75" s="338"/>
      <c r="K75" s="339"/>
      <c r="L75" s="399"/>
    </row>
    <row r="76" spans="1:30" ht="15.75">
      <c r="A76" s="293" t="s">
        <v>187</v>
      </c>
      <c r="B76" s="318"/>
      <c r="C76" s="318"/>
      <c r="D76" s="318"/>
      <c r="E76" s="318"/>
      <c r="F76" s="318"/>
      <c r="G76" s="318"/>
      <c r="H76" s="318"/>
      <c r="I76" s="318"/>
      <c r="J76" s="318"/>
      <c r="K76" s="318"/>
      <c r="L76" s="399"/>
      <c r="M76" s="401"/>
    </row>
    <row r="77" spans="1:30" ht="9" customHeight="1">
      <c r="A77" s="318"/>
      <c r="B77" s="318"/>
      <c r="C77" s="318"/>
      <c r="D77" s="318"/>
      <c r="E77" s="318"/>
      <c r="F77" s="318"/>
      <c r="G77" s="318"/>
      <c r="H77" s="318"/>
      <c r="I77" s="318"/>
      <c r="J77" s="318"/>
      <c r="K77" s="318"/>
      <c r="L77" s="399"/>
      <c r="M77" s="401"/>
    </row>
    <row r="78" spans="1:30" ht="16.5">
      <c r="A78" s="337" t="s">
        <v>145</v>
      </c>
      <c r="B78" s="338"/>
      <c r="C78" s="338"/>
      <c r="D78" s="338"/>
      <c r="E78" s="338"/>
      <c r="F78" s="338"/>
      <c r="G78" s="338"/>
      <c r="H78" s="338"/>
      <c r="I78" s="338"/>
      <c r="J78" s="338"/>
      <c r="K78" s="339"/>
      <c r="L78" s="399"/>
    </row>
    <row r="79" spans="1:30" ht="15.75">
      <c r="A79" s="296" t="s">
        <v>141</v>
      </c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99"/>
      <c r="M79" s="401"/>
    </row>
    <row r="80" spans="1:30" ht="15.75">
      <c r="A80" s="318" t="s">
        <v>142</v>
      </c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99"/>
      <c r="M80" s="401"/>
    </row>
    <row r="81" spans="1:30" ht="6.95" customHeight="1">
      <c r="A81" s="318"/>
      <c r="B81" s="318"/>
      <c r="C81" s="318"/>
      <c r="D81" s="318"/>
      <c r="E81" s="318"/>
      <c r="F81" s="318"/>
      <c r="G81" s="318"/>
      <c r="H81" s="318"/>
      <c r="I81" s="318"/>
      <c r="J81" s="318"/>
      <c r="K81" s="318"/>
      <c r="L81" s="399"/>
      <c r="M81" s="401"/>
    </row>
    <row r="82" spans="1:30" ht="15.75" customHeight="1">
      <c r="A82" s="547" t="s">
        <v>179</v>
      </c>
      <c r="B82" s="548"/>
      <c r="C82" s="548"/>
      <c r="D82" s="548"/>
      <c r="E82" s="548"/>
      <c r="F82" s="548"/>
      <c r="G82" s="548"/>
      <c r="H82" s="548"/>
      <c r="I82" s="548"/>
      <c r="J82" s="548"/>
      <c r="K82" s="549"/>
      <c r="L82" s="399"/>
      <c r="M82" s="401"/>
    </row>
    <row r="83" spans="1:30" ht="15.75">
      <c r="A83" s="413"/>
      <c r="B83" s="414"/>
      <c r="C83" s="414"/>
      <c r="D83" s="414"/>
      <c r="E83" s="414"/>
      <c r="F83" s="414"/>
      <c r="G83" s="414"/>
      <c r="H83" s="414"/>
      <c r="I83" s="414"/>
      <c r="J83" s="414"/>
      <c r="K83" s="414"/>
      <c r="L83" s="399"/>
      <c r="M83" s="401"/>
    </row>
    <row r="84" spans="1:30" ht="15.75">
      <c r="A84" s="414"/>
      <c r="B84" s="414"/>
      <c r="C84" s="414"/>
      <c r="D84" s="414"/>
      <c r="E84" s="414"/>
      <c r="F84" s="414"/>
      <c r="G84" s="414"/>
      <c r="H84" s="414"/>
      <c r="I84" s="414"/>
      <c r="J84" s="414"/>
      <c r="K84" s="414"/>
      <c r="L84" s="399"/>
      <c r="M84" s="401"/>
    </row>
    <row r="85" spans="1:30" ht="8.25" customHeight="1">
      <c r="A85" s="414"/>
      <c r="B85" s="414"/>
      <c r="C85" s="414"/>
      <c r="D85" s="414"/>
      <c r="E85" s="414"/>
      <c r="F85" s="414"/>
      <c r="G85" s="414"/>
      <c r="H85" s="414"/>
      <c r="I85" s="414"/>
      <c r="J85" s="414"/>
      <c r="K85" s="414"/>
      <c r="L85" s="399"/>
      <c r="M85" s="401"/>
    </row>
    <row r="86" spans="1:30" ht="15.75">
      <c r="A86" s="415"/>
      <c r="B86" s="414"/>
      <c r="C86" s="414"/>
      <c r="D86" s="414"/>
      <c r="E86" s="414"/>
      <c r="F86" s="414"/>
      <c r="G86" s="414"/>
      <c r="H86" s="414"/>
      <c r="I86" s="414"/>
      <c r="J86" s="414"/>
      <c r="K86" s="414"/>
      <c r="L86" s="399"/>
    </row>
    <row r="87" spans="1:30" s="3" customFormat="1" ht="15.75">
      <c r="A87" s="416"/>
      <c r="B87" s="417"/>
      <c r="C87" s="417"/>
      <c r="D87" s="417"/>
      <c r="E87" s="417"/>
      <c r="F87" s="417"/>
      <c r="G87" s="417"/>
      <c r="H87" s="417"/>
      <c r="I87" s="417"/>
      <c r="J87" s="417"/>
      <c r="K87" s="417"/>
      <c r="L87" s="401"/>
      <c r="M87" s="400"/>
      <c r="N87" s="401"/>
      <c r="O87" s="401"/>
      <c r="P87" s="401"/>
      <c r="Q87" s="401"/>
      <c r="R87" s="401"/>
      <c r="S87" s="401"/>
      <c r="T87" s="401"/>
      <c r="U87" s="401"/>
      <c r="V87" s="401"/>
      <c r="W87" s="401"/>
      <c r="X87" s="401"/>
      <c r="Y87" s="401"/>
      <c r="Z87" s="401"/>
      <c r="AA87" s="401"/>
      <c r="AB87" s="401"/>
      <c r="AC87" s="401"/>
      <c r="AD87" s="401"/>
    </row>
    <row r="88" spans="1:30" s="3" customFormat="1" ht="15.75">
      <c r="A88" s="418"/>
      <c r="B88" s="418"/>
      <c r="C88" s="410"/>
      <c r="D88" s="410"/>
      <c r="E88" s="410"/>
      <c r="F88" s="410"/>
      <c r="G88" s="410"/>
      <c r="H88" s="410"/>
      <c r="I88" s="410"/>
      <c r="J88" s="410"/>
      <c r="K88" s="410"/>
      <c r="L88" s="410"/>
      <c r="M88" s="410"/>
      <c r="N88" s="410"/>
      <c r="O88" s="411"/>
      <c r="P88" s="412"/>
      <c r="Q88" s="401"/>
      <c r="R88" s="401"/>
      <c r="S88" s="401"/>
      <c r="T88" s="401"/>
      <c r="U88" s="401"/>
      <c r="V88" s="401"/>
      <c r="W88" s="401"/>
      <c r="X88" s="401"/>
      <c r="Y88" s="401"/>
      <c r="Z88" s="401"/>
      <c r="AA88" s="401"/>
      <c r="AB88" s="401"/>
      <c r="AC88" s="401"/>
      <c r="AD88" s="401"/>
    </row>
    <row r="89" spans="1:30" s="3" customFormat="1" ht="15.75">
      <c r="A89" s="418"/>
      <c r="B89" s="418"/>
      <c r="C89" s="410"/>
      <c r="D89" s="410"/>
      <c r="E89" s="410"/>
      <c r="F89" s="410"/>
      <c r="G89" s="410"/>
      <c r="H89" s="410"/>
      <c r="I89" s="410"/>
      <c r="J89" s="410"/>
      <c r="K89" s="410"/>
      <c r="L89" s="410"/>
      <c r="M89" s="410"/>
      <c r="N89" s="410"/>
      <c r="O89" s="411"/>
      <c r="P89" s="412"/>
      <c r="Q89" s="401"/>
      <c r="R89" s="401"/>
      <c r="S89" s="401"/>
      <c r="T89" s="401"/>
      <c r="U89" s="401"/>
      <c r="V89" s="401"/>
      <c r="W89" s="401"/>
      <c r="X89" s="401"/>
      <c r="Y89" s="401"/>
      <c r="Z89" s="401"/>
      <c r="AA89" s="401"/>
      <c r="AB89" s="401"/>
      <c r="AC89" s="401"/>
      <c r="AD89" s="401"/>
    </row>
    <row r="90" spans="1:30">
      <c r="A90" s="401"/>
      <c r="B90" s="401"/>
      <c r="C90" s="401"/>
      <c r="D90" s="401"/>
      <c r="E90" s="401"/>
      <c r="F90" s="401"/>
      <c r="G90" s="401"/>
      <c r="H90" s="401"/>
      <c r="I90" s="401"/>
      <c r="J90" s="401"/>
      <c r="K90" s="401"/>
    </row>
    <row r="91" spans="1:30">
      <c r="A91" s="401"/>
      <c r="B91" s="401"/>
      <c r="C91" s="401"/>
      <c r="D91" s="401"/>
      <c r="E91" s="401"/>
      <c r="F91" s="401"/>
      <c r="G91" s="401"/>
      <c r="H91" s="401"/>
      <c r="I91" s="401"/>
      <c r="J91" s="401"/>
      <c r="K91" s="401"/>
    </row>
    <row r="92" spans="1:30">
      <c r="A92" s="401"/>
      <c r="B92" s="401"/>
      <c r="C92" s="401"/>
      <c r="D92" s="401"/>
      <c r="E92" s="401"/>
      <c r="F92" s="401"/>
      <c r="G92" s="401"/>
      <c r="H92" s="401"/>
      <c r="I92" s="401"/>
      <c r="J92" s="401"/>
      <c r="K92" s="401"/>
    </row>
    <row r="93" spans="1:30">
      <c r="A93" s="401"/>
      <c r="B93" s="401"/>
      <c r="C93" s="401"/>
      <c r="D93" s="401"/>
      <c r="E93" s="401"/>
      <c r="F93" s="401"/>
      <c r="G93" s="401"/>
      <c r="H93" s="401"/>
      <c r="I93" s="401"/>
      <c r="J93" s="401"/>
      <c r="K93" s="401"/>
    </row>
    <row r="94" spans="1:30">
      <c r="A94" s="401"/>
      <c r="B94" s="401"/>
      <c r="C94" s="401"/>
      <c r="D94" s="401"/>
      <c r="E94" s="401"/>
      <c r="F94" s="401"/>
      <c r="G94" s="401"/>
      <c r="H94" s="401"/>
      <c r="I94" s="401"/>
      <c r="J94" s="401"/>
      <c r="K94" s="401"/>
    </row>
    <row r="95" spans="1:30">
      <c r="A95" s="401"/>
      <c r="B95" s="401"/>
      <c r="C95" s="401"/>
      <c r="D95" s="401"/>
      <c r="E95" s="401"/>
      <c r="F95" s="401"/>
      <c r="G95" s="401"/>
      <c r="H95" s="401"/>
      <c r="I95" s="401"/>
      <c r="J95" s="401"/>
      <c r="K95" s="401"/>
    </row>
    <row r="96" spans="1:30">
      <c r="A96" s="401"/>
      <c r="B96" s="401"/>
      <c r="C96" s="401"/>
      <c r="D96" s="401"/>
      <c r="E96" s="401"/>
      <c r="F96" s="401"/>
      <c r="G96" s="401"/>
      <c r="H96" s="401"/>
      <c r="I96" s="401"/>
      <c r="J96" s="401"/>
      <c r="K96" s="401"/>
    </row>
    <row r="97" spans="1:11">
      <c r="A97" s="401"/>
      <c r="B97" s="401"/>
      <c r="C97" s="401"/>
      <c r="D97" s="401"/>
      <c r="E97" s="401"/>
      <c r="F97" s="401"/>
      <c r="G97" s="401"/>
      <c r="H97" s="401"/>
      <c r="I97" s="401"/>
      <c r="J97" s="401"/>
      <c r="K97" s="401"/>
    </row>
    <row r="98" spans="1:11">
      <c r="A98" s="401"/>
      <c r="B98" s="401"/>
      <c r="C98" s="401"/>
      <c r="D98" s="401"/>
      <c r="E98" s="401"/>
      <c r="F98" s="401"/>
      <c r="G98" s="401"/>
      <c r="H98" s="401"/>
      <c r="I98" s="401"/>
      <c r="J98" s="401"/>
      <c r="K98" s="401"/>
    </row>
    <row r="99" spans="1:11">
      <c r="A99" s="401"/>
      <c r="B99" s="401"/>
      <c r="C99" s="401"/>
      <c r="D99" s="401"/>
      <c r="E99" s="401"/>
      <c r="F99" s="401"/>
      <c r="G99" s="401"/>
      <c r="H99" s="401"/>
      <c r="I99" s="401"/>
      <c r="J99" s="401"/>
      <c r="K99" s="401"/>
    </row>
    <row r="100" spans="1:11">
      <c r="A100" s="401"/>
      <c r="B100" s="401"/>
      <c r="C100" s="401"/>
      <c r="D100" s="401"/>
      <c r="E100" s="401"/>
      <c r="F100" s="401"/>
      <c r="G100" s="401"/>
      <c r="H100" s="401"/>
      <c r="I100" s="401"/>
      <c r="J100" s="401"/>
      <c r="K100" s="401"/>
    </row>
    <row r="101" spans="1:11">
      <c r="A101" s="401"/>
      <c r="B101" s="401"/>
      <c r="C101" s="401"/>
      <c r="D101" s="401"/>
      <c r="E101" s="401"/>
      <c r="F101" s="401"/>
      <c r="G101" s="401"/>
      <c r="H101" s="401"/>
      <c r="I101" s="401"/>
      <c r="J101" s="401"/>
      <c r="K101" s="401"/>
    </row>
    <row r="102" spans="1:11">
      <c r="A102" s="401"/>
      <c r="B102" s="401"/>
      <c r="C102" s="401"/>
      <c r="D102" s="401"/>
      <c r="E102" s="401"/>
      <c r="F102" s="401"/>
      <c r="G102" s="401"/>
      <c r="H102" s="401"/>
      <c r="I102" s="401"/>
      <c r="J102" s="401"/>
      <c r="K102" s="401"/>
    </row>
    <row r="103" spans="1:11">
      <c r="A103" s="401"/>
      <c r="B103" s="401"/>
      <c r="C103" s="401"/>
      <c r="D103" s="401"/>
      <c r="E103" s="401"/>
      <c r="F103" s="401"/>
      <c r="G103" s="401"/>
      <c r="H103" s="401"/>
      <c r="I103" s="401"/>
      <c r="J103" s="401"/>
      <c r="K103" s="401"/>
    </row>
    <row r="104" spans="1:11">
      <c r="A104" s="401"/>
      <c r="B104" s="401"/>
      <c r="C104" s="401"/>
      <c r="D104" s="401"/>
      <c r="E104" s="401"/>
      <c r="F104" s="401"/>
      <c r="G104" s="401"/>
      <c r="H104" s="401"/>
      <c r="I104" s="401"/>
      <c r="J104" s="401"/>
      <c r="K104" s="401"/>
    </row>
    <row r="105" spans="1:11">
      <c r="A105" s="401"/>
      <c r="B105" s="401"/>
      <c r="C105" s="401"/>
      <c r="D105" s="401"/>
      <c r="E105" s="401"/>
      <c r="F105" s="401"/>
      <c r="G105" s="401"/>
      <c r="H105" s="401"/>
      <c r="I105" s="401"/>
      <c r="J105" s="401"/>
      <c r="K105" s="401"/>
    </row>
    <row r="106" spans="1:11">
      <c r="A106" s="401"/>
      <c r="B106" s="401"/>
      <c r="C106" s="401"/>
      <c r="D106" s="401"/>
      <c r="E106" s="401"/>
      <c r="F106" s="401"/>
      <c r="G106" s="401"/>
      <c r="H106" s="401"/>
      <c r="I106" s="401"/>
      <c r="J106" s="401"/>
      <c r="K106" s="401"/>
    </row>
    <row r="107" spans="1:11">
      <c r="A107" s="401"/>
      <c r="B107" s="401"/>
      <c r="C107" s="401"/>
      <c r="D107" s="401"/>
      <c r="E107" s="401"/>
      <c r="F107" s="401"/>
      <c r="G107" s="401"/>
      <c r="H107" s="401"/>
      <c r="I107" s="401"/>
      <c r="J107" s="401"/>
      <c r="K107" s="401"/>
    </row>
    <row r="108" spans="1:11">
      <c r="A108" s="401"/>
      <c r="B108" s="401"/>
      <c r="C108" s="401"/>
      <c r="D108" s="401"/>
      <c r="E108" s="401"/>
      <c r="F108" s="401"/>
      <c r="G108" s="401"/>
      <c r="H108" s="401"/>
      <c r="I108" s="401"/>
      <c r="J108" s="401"/>
      <c r="K108" s="401"/>
    </row>
    <row r="109" spans="1:11">
      <c r="A109" s="401"/>
      <c r="B109" s="401"/>
      <c r="C109" s="401"/>
      <c r="D109" s="401"/>
      <c r="E109" s="401"/>
      <c r="F109" s="401"/>
      <c r="G109" s="401"/>
      <c r="H109" s="401"/>
      <c r="I109" s="401"/>
      <c r="J109" s="401"/>
      <c r="K109" s="401"/>
    </row>
    <row r="110" spans="1:11">
      <c r="A110" s="401"/>
      <c r="B110" s="401"/>
      <c r="C110" s="401"/>
      <c r="D110" s="401"/>
      <c r="E110" s="401"/>
      <c r="F110" s="401"/>
      <c r="G110" s="401"/>
      <c r="H110" s="401"/>
      <c r="I110" s="401"/>
      <c r="J110" s="401"/>
      <c r="K110" s="401"/>
    </row>
    <row r="111" spans="1:11">
      <c r="A111" s="401"/>
      <c r="B111" s="401"/>
      <c r="C111" s="401"/>
      <c r="D111" s="401"/>
      <c r="E111" s="401"/>
      <c r="F111" s="401"/>
      <c r="G111" s="401"/>
      <c r="H111" s="401"/>
      <c r="I111" s="401"/>
      <c r="J111" s="401"/>
      <c r="K111" s="401"/>
    </row>
    <row r="112" spans="1:11">
      <c r="A112" s="401"/>
      <c r="B112" s="401"/>
      <c r="C112" s="401"/>
      <c r="D112" s="401"/>
      <c r="E112" s="401"/>
      <c r="F112" s="401"/>
      <c r="G112" s="401"/>
      <c r="H112" s="401"/>
      <c r="I112" s="401"/>
      <c r="J112" s="401"/>
      <c r="K112" s="401"/>
    </row>
    <row r="113" spans="1:11">
      <c r="A113" s="401"/>
      <c r="B113" s="401"/>
      <c r="C113" s="401"/>
      <c r="D113" s="401"/>
      <c r="E113" s="401"/>
      <c r="F113" s="401"/>
      <c r="G113" s="401"/>
      <c r="H113" s="401"/>
      <c r="I113" s="401"/>
      <c r="J113" s="401"/>
      <c r="K113" s="401"/>
    </row>
    <row r="114" spans="1:11">
      <c r="A114" s="401"/>
      <c r="B114" s="401"/>
      <c r="C114" s="401"/>
      <c r="D114" s="401"/>
      <c r="E114" s="401"/>
      <c r="F114" s="401"/>
      <c r="G114" s="401"/>
      <c r="H114" s="401"/>
      <c r="I114" s="401"/>
      <c r="J114" s="401"/>
      <c r="K114" s="401"/>
    </row>
    <row r="115" spans="1:11">
      <c r="A115" s="401"/>
      <c r="B115" s="401"/>
      <c r="C115" s="401"/>
      <c r="D115" s="401"/>
      <c r="E115" s="401"/>
      <c r="F115" s="401"/>
      <c r="G115" s="401"/>
      <c r="H115" s="401"/>
      <c r="I115" s="401"/>
      <c r="J115" s="401"/>
      <c r="K115" s="401"/>
    </row>
    <row r="116" spans="1:11">
      <c r="A116" s="401"/>
      <c r="B116" s="401"/>
      <c r="C116" s="401"/>
      <c r="D116" s="401"/>
      <c r="E116" s="401"/>
      <c r="F116" s="401"/>
      <c r="G116" s="401"/>
      <c r="H116" s="401"/>
      <c r="I116" s="401"/>
      <c r="J116" s="401"/>
      <c r="K116" s="401"/>
    </row>
    <row r="117" spans="1:11">
      <c r="A117" s="401"/>
      <c r="B117" s="401"/>
      <c r="C117" s="401"/>
      <c r="D117" s="401"/>
      <c r="E117" s="401"/>
      <c r="F117" s="401"/>
      <c r="G117" s="401"/>
      <c r="H117" s="401"/>
      <c r="I117" s="401"/>
      <c r="J117" s="401"/>
      <c r="K117" s="401"/>
    </row>
    <row r="118" spans="1:11">
      <c r="A118" s="401"/>
      <c r="B118" s="401"/>
      <c r="C118" s="401"/>
      <c r="D118" s="401"/>
      <c r="E118" s="401"/>
      <c r="F118" s="401"/>
      <c r="G118" s="401"/>
      <c r="H118" s="401"/>
      <c r="I118" s="401"/>
      <c r="J118" s="401"/>
      <c r="K118" s="401"/>
    </row>
    <row r="119" spans="1:11">
      <c r="A119" s="401"/>
      <c r="B119" s="401"/>
      <c r="C119" s="401"/>
      <c r="D119" s="401"/>
      <c r="E119" s="401"/>
      <c r="F119" s="401"/>
      <c r="G119" s="401"/>
      <c r="H119" s="401"/>
      <c r="I119" s="401"/>
      <c r="J119" s="401"/>
      <c r="K119" s="401"/>
    </row>
    <row r="120" spans="1:11">
      <c r="A120" s="401"/>
      <c r="B120" s="401"/>
      <c r="C120" s="401"/>
      <c r="D120" s="401"/>
      <c r="E120" s="401"/>
      <c r="F120" s="401"/>
      <c r="G120" s="401"/>
      <c r="H120" s="401"/>
      <c r="I120" s="401"/>
      <c r="J120" s="401"/>
      <c r="K120" s="401"/>
    </row>
    <row r="121" spans="1:11">
      <c r="A121" s="401"/>
      <c r="B121" s="401"/>
      <c r="C121" s="401"/>
      <c r="D121" s="401"/>
      <c r="E121" s="401"/>
      <c r="F121" s="401"/>
      <c r="G121" s="401"/>
      <c r="H121" s="401"/>
      <c r="I121" s="401"/>
      <c r="J121" s="401"/>
      <c r="K121" s="401"/>
    </row>
    <row r="122" spans="1:11">
      <c r="A122" s="401"/>
      <c r="B122" s="401"/>
      <c r="C122" s="401"/>
      <c r="D122" s="401"/>
      <c r="E122" s="401"/>
      <c r="F122" s="401"/>
      <c r="G122" s="401"/>
      <c r="H122" s="401"/>
      <c r="I122" s="401"/>
      <c r="J122" s="401"/>
      <c r="K122" s="401"/>
    </row>
    <row r="123" spans="1:11">
      <c r="A123" s="401"/>
      <c r="B123" s="401"/>
      <c r="C123" s="401"/>
      <c r="D123" s="401"/>
      <c r="E123" s="401"/>
      <c r="F123" s="401"/>
      <c r="G123" s="401"/>
      <c r="H123" s="401"/>
      <c r="I123" s="401"/>
      <c r="J123" s="401"/>
      <c r="K123" s="401"/>
    </row>
    <row r="124" spans="1:11">
      <c r="A124" s="401"/>
      <c r="B124" s="401"/>
      <c r="C124" s="401"/>
      <c r="D124" s="401"/>
      <c r="E124" s="401"/>
      <c r="F124" s="401"/>
      <c r="G124" s="401"/>
      <c r="H124" s="401"/>
      <c r="I124" s="401"/>
      <c r="J124" s="401"/>
      <c r="K124" s="401"/>
    </row>
    <row r="125" spans="1:11">
      <c r="A125" s="401"/>
      <c r="B125" s="401"/>
      <c r="C125" s="401"/>
      <c r="D125" s="401"/>
      <c r="E125" s="401"/>
      <c r="F125" s="401"/>
      <c r="G125" s="401"/>
      <c r="H125" s="401"/>
      <c r="I125" s="401"/>
      <c r="J125" s="401"/>
      <c r="K125" s="401"/>
    </row>
    <row r="126" spans="1:11">
      <c r="A126" s="401"/>
      <c r="B126" s="401"/>
      <c r="C126" s="401"/>
      <c r="D126" s="401"/>
      <c r="E126" s="401"/>
      <c r="F126" s="401"/>
      <c r="G126" s="401"/>
      <c r="H126" s="401"/>
      <c r="I126" s="401"/>
      <c r="J126" s="401"/>
      <c r="K126" s="401"/>
    </row>
    <row r="127" spans="1:11">
      <c r="A127" s="401"/>
      <c r="B127" s="401"/>
      <c r="C127" s="401"/>
      <c r="D127" s="401"/>
      <c r="E127" s="401"/>
      <c r="F127" s="401"/>
      <c r="G127" s="401"/>
      <c r="H127" s="401"/>
      <c r="I127" s="401"/>
      <c r="J127" s="401"/>
      <c r="K127" s="401"/>
    </row>
    <row r="128" spans="1:11">
      <c r="A128" s="401"/>
      <c r="B128" s="401"/>
      <c r="C128" s="401"/>
      <c r="D128" s="401"/>
      <c r="E128" s="401"/>
      <c r="F128" s="401"/>
      <c r="G128" s="401"/>
      <c r="H128" s="401"/>
      <c r="I128" s="401"/>
      <c r="J128" s="401"/>
      <c r="K128" s="401"/>
    </row>
    <row r="129" spans="1:11">
      <c r="A129" s="401"/>
      <c r="B129" s="401"/>
      <c r="C129" s="401"/>
      <c r="D129" s="401"/>
      <c r="E129" s="401"/>
      <c r="F129" s="401"/>
      <c r="G129" s="401"/>
      <c r="H129" s="401"/>
      <c r="I129" s="401"/>
      <c r="J129" s="401"/>
      <c r="K129" s="401"/>
    </row>
    <row r="130" spans="1:11">
      <c r="A130" s="401"/>
      <c r="B130" s="401"/>
      <c r="C130" s="401"/>
      <c r="D130" s="401"/>
      <c r="E130" s="401"/>
      <c r="F130" s="401"/>
      <c r="G130" s="401"/>
      <c r="H130" s="401"/>
      <c r="I130" s="401"/>
      <c r="J130" s="401"/>
      <c r="K130" s="401"/>
    </row>
    <row r="131" spans="1:11">
      <c r="A131" s="401"/>
      <c r="B131" s="401"/>
      <c r="C131" s="401"/>
      <c r="D131" s="401"/>
      <c r="E131" s="401"/>
      <c r="F131" s="401"/>
      <c r="G131" s="401"/>
      <c r="H131" s="401"/>
      <c r="I131" s="401"/>
      <c r="J131" s="401"/>
      <c r="K131" s="401"/>
    </row>
    <row r="132" spans="1:11">
      <c r="A132" s="401"/>
      <c r="B132" s="401"/>
      <c r="C132" s="401"/>
      <c r="D132" s="401"/>
      <c r="E132" s="401"/>
      <c r="F132" s="401"/>
      <c r="G132" s="401"/>
      <c r="H132" s="401"/>
      <c r="I132" s="401"/>
      <c r="J132" s="401"/>
      <c r="K132" s="401"/>
    </row>
    <row r="133" spans="1:11">
      <c r="A133" s="401"/>
      <c r="B133" s="401"/>
      <c r="C133" s="401"/>
      <c r="D133" s="401"/>
      <c r="E133" s="401"/>
      <c r="F133" s="401"/>
      <c r="G133" s="401"/>
      <c r="H133" s="401"/>
      <c r="I133" s="401"/>
      <c r="J133" s="401"/>
      <c r="K133" s="401"/>
    </row>
    <row r="134" spans="1:11">
      <c r="A134" s="401"/>
      <c r="B134" s="401"/>
      <c r="C134" s="401"/>
      <c r="D134" s="401"/>
      <c r="E134" s="401"/>
      <c r="F134" s="401"/>
      <c r="G134" s="401"/>
      <c r="H134" s="401"/>
      <c r="I134" s="401"/>
      <c r="J134" s="401"/>
      <c r="K134" s="401"/>
    </row>
    <row r="135" spans="1:11">
      <c r="A135" s="401"/>
      <c r="B135" s="401"/>
      <c r="C135" s="401"/>
      <c r="D135" s="401"/>
      <c r="E135" s="401"/>
      <c r="F135" s="401"/>
      <c r="G135" s="401"/>
      <c r="H135" s="401"/>
      <c r="I135" s="401"/>
      <c r="J135" s="401"/>
      <c r="K135" s="401"/>
    </row>
    <row r="136" spans="1:11">
      <c r="A136" s="401"/>
      <c r="B136" s="401"/>
      <c r="C136" s="401"/>
      <c r="D136" s="401"/>
      <c r="E136" s="401"/>
      <c r="F136" s="401"/>
      <c r="G136" s="401"/>
      <c r="H136" s="401"/>
      <c r="I136" s="401"/>
      <c r="J136" s="401"/>
      <c r="K136" s="401"/>
    </row>
    <row r="137" spans="1:11">
      <c r="A137" s="401"/>
      <c r="B137" s="401"/>
      <c r="C137" s="401"/>
      <c r="D137" s="401"/>
      <c r="E137" s="401"/>
      <c r="F137" s="401"/>
      <c r="G137" s="401"/>
      <c r="H137" s="401"/>
      <c r="I137" s="401"/>
      <c r="J137" s="401"/>
      <c r="K137" s="401"/>
    </row>
    <row r="138" spans="1:11">
      <c r="A138" s="401"/>
      <c r="B138" s="401"/>
      <c r="C138" s="401"/>
      <c r="D138" s="401"/>
      <c r="E138" s="401"/>
      <c r="F138" s="401"/>
      <c r="G138" s="401"/>
      <c r="H138" s="401"/>
      <c r="I138" s="401"/>
      <c r="J138" s="401"/>
      <c r="K138" s="401"/>
    </row>
    <row r="139" spans="1:11">
      <c r="A139" s="401"/>
      <c r="B139" s="401"/>
      <c r="C139" s="401"/>
      <c r="D139" s="401"/>
      <c r="E139" s="401"/>
      <c r="F139" s="401"/>
      <c r="G139" s="401"/>
      <c r="H139" s="401"/>
      <c r="I139" s="401"/>
      <c r="J139" s="401"/>
      <c r="K139" s="401"/>
    </row>
    <row r="140" spans="1:11">
      <c r="A140" s="401"/>
      <c r="B140" s="401"/>
      <c r="C140" s="401"/>
      <c r="D140" s="401"/>
      <c r="E140" s="401"/>
      <c r="F140" s="401"/>
      <c r="G140" s="401"/>
      <c r="H140" s="401"/>
      <c r="I140" s="401"/>
      <c r="J140" s="401"/>
      <c r="K140" s="401"/>
    </row>
    <row r="141" spans="1:11">
      <c r="A141" s="401"/>
      <c r="B141" s="401"/>
      <c r="C141" s="401"/>
      <c r="D141" s="401"/>
      <c r="E141" s="401"/>
      <c r="F141" s="401"/>
      <c r="G141" s="401"/>
      <c r="H141" s="401"/>
      <c r="I141" s="401"/>
      <c r="J141" s="401"/>
      <c r="K141" s="401"/>
    </row>
    <row r="142" spans="1:11">
      <c r="A142" s="401"/>
      <c r="B142" s="401"/>
      <c r="C142" s="401"/>
      <c r="D142" s="401"/>
      <c r="E142" s="401"/>
      <c r="F142" s="401"/>
      <c r="G142" s="401"/>
      <c r="H142" s="401"/>
      <c r="I142" s="401"/>
      <c r="J142" s="401"/>
      <c r="K142" s="401"/>
    </row>
    <row r="143" spans="1:11">
      <c r="A143" s="401"/>
      <c r="B143" s="401"/>
      <c r="C143" s="401"/>
      <c r="D143" s="401"/>
      <c r="E143" s="401"/>
      <c r="F143" s="401"/>
      <c r="G143" s="401"/>
      <c r="H143" s="401"/>
      <c r="I143" s="401"/>
      <c r="J143" s="401"/>
      <c r="K143" s="401"/>
    </row>
    <row r="144" spans="1:11">
      <c r="A144" s="401"/>
      <c r="B144" s="401"/>
      <c r="C144" s="401"/>
      <c r="D144" s="401"/>
      <c r="E144" s="401"/>
      <c r="F144" s="401"/>
      <c r="G144" s="401"/>
      <c r="H144" s="401"/>
      <c r="I144" s="401"/>
      <c r="J144" s="401"/>
      <c r="K144" s="401"/>
    </row>
    <row r="145" spans="1:11">
      <c r="A145" s="401"/>
      <c r="B145" s="401"/>
      <c r="C145" s="401"/>
      <c r="D145" s="401"/>
      <c r="E145" s="401"/>
      <c r="F145" s="401"/>
      <c r="G145" s="401"/>
      <c r="H145" s="401"/>
      <c r="I145" s="401"/>
      <c r="J145" s="401"/>
      <c r="K145" s="401"/>
    </row>
    <row r="146" spans="1:11">
      <c r="A146" s="401"/>
      <c r="B146" s="401"/>
      <c r="C146" s="401"/>
      <c r="D146" s="401"/>
      <c r="E146" s="401"/>
      <c r="F146" s="401"/>
      <c r="G146" s="401"/>
      <c r="H146" s="401"/>
      <c r="I146" s="401"/>
      <c r="J146" s="401"/>
      <c r="K146" s="401"/>
    </row>
    <row r="147" spans="1:11">
      <c r="A147" s="401"/>
      <c r="B147" s="401"/>
      <c r="C147" s="401"/>
      <c r="D147" s="401"/>
      <c r="E147" s="401"/>
      <c r="F147" s="401"/>
      <c r="G147" s="401"/>
      <c r="H147" s="401"/>
      <c r="I147" s="401"/>
      <c r="J147" s="401"/>
      <c r="K147" s="401"/>
    </row>
    <row r="148" spans="1:11">
      <c r="A148" s="401"/>
      <c r="B148" s="401"/>
      <c r="C148" s="401"/>
      <c r="D148" s="401"/>
      <c r="E148" s="401"/>
      <c r="F148" s="401"/>
      <c r="G148" s="401"/>
      <c r="H148" s="401"/>
      <c r="I148" s="401"/>
      <c r="J148" s="401"/>
      <c r="K148" s="401"/>
    </row>
    <row r="149" spans="1:11">
      <c r="A149" s="401"/>
      <c r="B149" s="401"/>
      <c r="C149" s="401"/>
      <c r="D149" s="401"/>
      <c r="E149" s="401"/>
      <c r="F149" s="401"/>
      <c r="G149" s="401"/>
      <c r="H149" s="401"/>
      <c r="I149" s="401"/>
      <c r="J149" s="401"/>
      <c r="K149" s="401"/>
    </row>
    <row r="150" spans="1:11">
      <c r="A150" s="401"/>
      <c r="B150" s="401"/>
      <c r="C150" s="401"/>
      <c r="D150" s="401"/>
      <c r="E150" s="401"/>
      <c r="F150" s="401"/>
      <c r="G150" s="401"/>
      <c r="H150" s="401"/>
      <c r="I150" s="401"/>
      <c r="J150" s="401"/>
      <c r="K150" s="401"/>
    </row>
    <row r="151" spans="1:11">
      <c r="A151" s="401"/>
      <c r="B151" s="401"/>
      <c r="C151" s="401"/>
      <c r="D151" s="401"/>
      <c r="E151" s="401"/>
      <c r="F151" s="401"/>
      <c r="G151" s="401"/>
      <c r="H151" s="401"/>
      <c r="I151" s="401"/>
      <c r="J151" s="401"/>
      <c r="K151" s="401"/>
    </row>
    <row r="152" spans="1:11">
      <c r="A152" s="401"/>
      <c r="B152" s="401"/>
      <c r="C152" s="401"/>
      <c r="D152" s="401"/>
      <c r="E152" s="401"/>
      <c r="F152" s="401"/>
      <c r="G152" s="401"/>
      <c r="H152" s="401"/>
      <c r="I152" s="401"/>
      <c r="J152" s="401"/>
      <c r="K152" s="401"/>
    </row>
    <row r="153" spans="1:11">
      <c r="A153" s="401"/>
      <c r="B153" s="401"/>
      <c r="C153" s="401"/>
      <c r="D153" s="401"/>
      <c r="E153" s="401"/>
      <c r="F153" s="401"/>
      <c r="G153" s="401"/>
      <c r="H153" s="401"/>
      <c r="I153" s="401"/>
      <c r="J153" s="401"/>
      <c r="K153" s="401"/>
    </row>
    <row r="154" spans="1:11">
      <c r="A154" s="401"/>
      <c r="B154" s="401"/>
      <c r="C154" s="401"/>
      <c r="D154" s="401"/>
      <c r="E154" s="401"/>
      <c r="F154" s="401"/>
      <c r="G154" s="401"/>
      <c r="H154" s="401"/>
      <c r="I154" s="401"/>
      <c r="J154" s="401"/>
      <c r="K154" s="401"/>
    </row>
    <row r="155" spans="1:11">
      <c r="A155" s="401"/>
      <c r="B155" s="401"/>
      <c r="C155" s="401"/>
      <c r="D155" s="401"/>
      <c r="E155" s="401"/>
      <c r="F155" s="401"/>
      <c r="G155" s="401"/>
      <c r="H155" s="401"/>
      <c r="I155" s="401"/>
      <c r="J155" s="401"/>
      <c r="K155" s="401"/>
    </row>
    <row r="156" spans="1:11">
      <c r="A156" s="401"/>
      <c r="B156" s="401"/>
      <c r="C156" s="401"/>
      <c r="D156" s="401"/>
      <c r="E156" s="401"/>
      <c r="F156" s="401"/>
      <c r="G156" s="401"/>
      <c r="H156" s="401"/>
      <c r="I156" s="401"/>
      <c r="J156" s="401"/>
      <c r="K156" s="401"/>
    </row>
    <row r="157" spans="1:11">
      <c r="A157" s="401"/>
      <c r="B157" s="401"/>
      <c r="C157" s="401"/>
      <c r="D157" s="401"/>
      <c r="E157" s="401"/>
      <c r="F157" s="401"/>
      <c r="G157" s="401"/>
      <c r="H157" s="401"/>
      <c r="I157" s="401"/>
      <c r="J157" s="401"/>
      <c r="K157" s="401"/>
    </row>
    <row r="158" spans="1:11">
      <c r="A158" s="401"/>
      <c r="B158" s="401"/>
      <c r="C158" s="401"/>
      <c r="D158" s="401"/>
      <c r="E158" s="401"/>
      <c r="F158" s="401"/>
      <c r="G158" s="401"/>
      <c r="H158" s="401"/>
      <c r="I158" s="401"/>
      <c r="J158" s="401"/>
      <c r="K158" s="401"/>
    </row>
    <row r="159" spans="1:11">
      <c r="A159" s="401"/>
      <c r="B159" s="401"/>
      <c r="C159" s="401"/>
      <c r="D159" s="401"/>
      <c r="E159" s="401"/>
      <c r="F159" s="401"/>
      <c r="G159" s="401"/>
      <c r="H159" s="401"/>
      <c r="I159" s="401"/>
      <c r="J159" s="401"/>
      <c r="K159" s="401"/>
    </row>
    <row r="160" spans="1:11">
      <c r="A160" s="401"/>
      <c r="B160" s="401"/>
      <c r="C160" s="401"/>
      <c r="D160" s="401"/>
      <c r="E160" s="401"/>
      <c r="F160" s="401"/>
      <c r="G160" s="401"/>
      <c r="H160" s="401"/>
      <c r="I160" s="401"/>
      <c r="J160" s="401"/>
      <c r="K160" s="401"/>
    </row>
    <row r="161" spans="1:11">
      <c r="A161" s="401"/>
      <c r="B161" s="401"/>
      <c r="C161" s="401"/>
      <c r="D161" s="401"/>
      <c r="E161" s="401"/>
      <c r="F161" s="401"/>
      <c r="G161" s="401"/>
      <c r="H161" s="401"/>
      <c r="I161" s="401"/>
      <c r="J161" s="401"/>
      <c r="K161" s="401"/>
    </row>
    <row r="162" spans="1:11">
      <c r="A162" s="401"/>
      <c r="B162" s="401"/>
      <c r="C162" s="401"/>
      <c r="D162" s="401"/>
      <c r="E162" s="401"/>
      <c r="F162" s="401"/>
      <c r="G162" s="401"/>
      <c r="H162" s="401"/>
      <c r="I162" s="401"/>
      <c r="J162" s="401"/>
      <c r="K162" s="401"/>
    </row>
    <row r="163" spans="1:11">
      <c r="A163" s="401"/>
      <c r="B163" s="401"/>
      <c r="C163" s="401"/>
      <c r="D163" s="401"/>
      <c r="E163" s="401"/>
      <c r="F163" s="401"/>
      <c r="G163" s="401"/>
      <c r="H163" s="401"/>
      <c r="I163" s="401"/>
      <c r="J163" s="401"/>
      <c r="K163" s="401"/>
    </row>
    <row r="164" spans="1:11">
      <c r="A164" s="401"/>
      <c r="B164" s="401"/>
      <c r="C164" s="401"/>
      <c r="D164" s="401"/>
      <c r="E164" s="401"/>
      <c r="F164" s="401"/>
      <c r="G164" s="401"/>
      <c r="H164" s="401"/>
      <c r="I164" s="401"/>
      <c r="J164" s="401"/>
      <c r="K164" s="401"/>
    </row>
    <row r="165" spans="1:11">
      <c r="A165" s="401"/>
      <c r="B165" s="401"/>
      <c r="C165" s="401"/>
      <c r="D165" s="401"/>
      <c r="E165" s="401"/>
      <c r="F165" s="401"/>
      <c r="G165" s="401"/>
      <c r="H165" s="401"/>
      <c r="I165" s="401"/>
      <c r="J165" s="401"/>
      <c r="K165" s="401"/>
    </row>
    <row r="166" spans="1:11">
      <c r="A166" s="401"/>
      <c r="B166" s="401"/>
      <c r="C166" s="401"/>
      <c r="D166" s="401"/>
      <c r="E166" s="401"/>
      <c r="F166" s="401"/>
      <c r="G166" s="401"/>
      <c r="H166" s="401"/>
      <c r="I166" s="401"/>
      <c r="J166" s="401"/>
      <c r="K166" s="401"/>
    </row>
    <row r="167" spans="1:11">
      <c r="A167" s="401"/>
      <c r="B167" s="401"/>
      <c r="C167" s="401"/>
      <c r="D167" s="401"/>
      <c r="E167" s="401"/>
      <c r="F167" s="401"/>
      <c r="G167" s="401"/>
      <c r="H167" s="401"/>
      <c r="I167" s="401"/>
      <c r="J167" s="401"/>
      <c r="K167" s="401"/>
    </row>
    <row r="168" spans="1:11">
      <c r="A168" s="401"/>
      <c r="B168" s="401"/>
      <c r="C168" s="401"/>
      <c r="D168" s="401"/>
      <c r="E168" s="401"/>
      <c r="F168" s="401"/>
      <c r="G168" s="401"/>
      <c r="H168" s="401"/>
      <c r="I168" s="401"/>
      <c r="J168" s="401"/>
      <c r="K168" s="401"/>
    </row>
    <row r="169" spans="1:11">
      <c r="A169" s="401"/>
      <c r="B169" s="401"/>
      <c r="C169" s="401"/>
      <c r="D169" s="401"/>
      <c r="E169" s="401"/>
      <c r="F169" s="401"/>
      <c r="G169" s="401"/>
      <c r="H169" s="401"/>
      <c r="I169" s="401"/>
      <c r="J169" s="401"/>
      <c r="K169" s="401"/>
    </row>
    <row r="170" spans="1:11">
      <c r="A170" s="401"/>
      <c r="B170" s="401"/>
      <c r="C170" s="401"/>
      <c r="D170" s="401"/>
      <c r="E170" s="401"/>
      <c r="F170" s="401"/>
      <c r="G170" s="401"/>
      <c r="H170" s="401"/>
      <c r="I170" s="401"/>
      <c r="J170" s="401"/>
      <c r="K170" s="401"/>
    </row>
    <row r="171" spans="1:11">
      <c r="A171" s="401"/>
      <c r="B171" s="401"/>
      <c r="C171" s="401"/>
      <c r="D171" s="401"/>
      <c r="E171" s="401"/>
      <c r="F171" s="401"/>
      <c r="G171" s="401"/>
      <c r="H171" s="401"/>
      <c r="I171" s="401"/>
      <c r="J171" s="401"/>
      <c r="K171" s="401"/>
    </row>
    <row r="172" spans="1:11">
      <c r="A172" s="401"/>
      <c r="B172" s="401"/>
      <c r="C172" s="401"/>
      <c r="D172" s="401"/>
      <c r="E172" s="401"/>
      <c r="F172" s="401"/>
      <c r="G172" s="401"/>
      <c r="H172" s="401"/>
      <c r="I172" s="401"/>
      <c r="J172" s="401"/>
      <c r="K172" s="401"/>
    </row>
    <row r="173" spans="1:11">
      <c r="A173" s="401"/>
      <c r="B173" s="401"/>
      <c r="C173" s="401"/>
      <c r="D173" s="401"/>
      <c r="E173" s="401"/>
      <c r="F173" s="401"/>
      <c r="G173" s="401"/>
      <c r="H173" s="401"/>
      <c r="I173" s="401"/>
      <c r="J173" s="401"/>
      <c r="K173" s="401"/>
    </row>
    <row r="174" spans="1:11">
      <c r="A174" s="401"/>
      <c r="B174" s="401"/>
      <c r="C174" s="401"/>
      <c r="D174" s="401"/>
      <c r="E174" s="401"/>
      <c r="F174" s="401"/>
      <c r="G174" s="401"/>
      <c r="H174" s="401"/>
      <c r="I174" s="401"/>
      <c r="J174" s="401"/>
      <c r="K174" s="401"/>
    </row>
    <row r="175" spans="1:11">
      <c r="A175" s="401"/>
      <c r="B175" s="401"/>
      <c r="C175" s="401"/>
      <c r="D175" s="401"/>
      <c r="E175" s="401"/>
      <c r="F175" s="401"/>
      <c r="G175" s="401"/>
      <c r="H175" s="401"/>
      <c r="I175" s="401"/>
      <c r="J175" s="401"/>
      <c r="K175" s="401"/>
    </row>
    <row r="176" spans="1:11">
      <c r="A176" s="401"/>
      <c r="B176" s="401"/>
      <c r="C176" s="401"/>
      <c r="D176" s="401"/>
      <c r="E176" s="401"/>
      <c r="F176" s="401"/>
      <c r="G176" s="401"/>
      <c r="H176" s="401"/>
      <c r="I176" s="401"/>
      <c r="J176" s="401"/>
      <c r="K176" s="401"/>
    </row>
    <row r="177" spans="1:11">
      <c r="A177" s="401"/>
      <c r="B177" s="401"/>
      <c r="C177" s="401"/>
      <c r="D177" s="401"/>
      <c r="E177" s="401"/>
      <c r="F177" s="401"/>
      <c r="G177" s="401"/>
      <c r="H177" s="401"/>
      <c r="I177" s="401"/>
      <c r="J177" s="401"/>
      <c r="K177" s="401"/>
    </row>
    <row r="178" spans="1:11">
      <c r="A178" s="401"/>
      <c r="B178" s="401"/>
      <c r="C178" s="401"/>
      <c r="D178" s="401"/>
      <c r="E178" s="401"/>
      <c r="F178" s="401"/>
      <c r="G178" s="401"/>
      <c r="H178" s="401"/>
      <c r="I178" s="401"/>
      <c r="J178" s="401"/>
      <c r="K178" s="401"/>
    </row>
    <row r="179" spans="1:11">
      <c r="A179" s="401"/>
      <c r="B179" s="401"/>
      <c r="C179" s="401"/>
      <c r="D179" s="401"/>
      <c r="E179" s="401"/>
      <c r="F179" s="401"/>
      <c r="G179" s="401"/>
      <c r="H179" s="401"/>
      <c r="I179" s="401"/>
      <c r="J179" s="401"/>
      <c r="K179" s="401"/>
    </row>
    <row r="180" spans="1:11">
      <c r="A180" s="401"/>
      <c r="B180" s="401"/>
      <c r="C180" s="401"/>
      <c r="D180" s="401"/>
      <c r="E180" s="401"/>
      <c r="F180" s="401"/>
      <c r="G180" s="401"/>
      <c r="H180" s="401"/>
      <c r="I180" s="401"/>
      <c r="J180" s="401"/>
      <c r="K180" s="401"/>
    </row>
    <row r="181" spans="1:11">
      <c r="A181" s="401"/>
      <c r="B181" s="401"/>
      <c r="C181" s="401"/>
      <c r="D181" s="401"/>
      <c r="E181" s="401"/>
      <c r="F181" s="401"/>
      <c r="G181" s="401"/>
      <c r="H181" s="401"/>
      <c r="I181" s="401"/>
      <c r="J181" s="401"/>
      <c r="K181" s="401"/>
    </row>
    <row r="182" spans="1:11">
      <c r="A182" s="401"/>
      <c r="B182" s="401"/>
      <c r="C182" s="401"/>
      <c r="D182" s="401"/>
      <c r="E182" s="401"/>
      <c r="F182" s="401"/>
      <c r="G182" s="401"/>
      <c r="H182" s="401"/>
      <c r="I182" s="401"/>
      <c r="J182" s="401"/>
      <c r="K182" s="401"/>
    </row>
    <row r="183" spans="1:11">
      <c r="A183" s="401"/>
      <c r="B183" s="401"/>
      <c r="C183" s="401"/>
      <c r="D183" s="401"/>
      <c r="E183" s="401"/>
      <c r="F183" s="401"/>
      <c r="G183" s="401"/>
      <c r="H183" s="401"/>
      <c r="I183" s="401"/>
      <c r="J183" s="401"/>
      <c r="K183" s="401"/>
    </row>
    <row r="184" spans="1:11">
      <c r="A184" s="401"/>
      <c r="B184" s="401"/>
      <c r="C184" s="401"/>
      <c r="D184" s="401"/>
      <c r="E184" s="401"/>
      <c r="F184" s="401"/>
      <c r="G184" s="401"/>
      <c r="H184" s="401"/>
      <c r="I184" s="401"/>
      <c r="J184" s="401"/>
      <c r="K184" s="401"/>
    </row>
    <row r="185" spans="1:11">
      <c r="A185" s="401"/>
      <c r="B185" s="401"/>
      <c r="C185" s="401"/>
      <c r="D185" s="401"/>
      <c r="E185" s="401"/>
      <c r="F185" s="401"/>
      <c r="G185" s="401"/>
      <c r="H185" s="401"/>
      <c r="I185" s="401"/>
      <c r="J185" s="401"/>
      <c r="K185" s="401"/>
    </row>
    <row r="186" spans="1:11">
      <c r="A186" s="401"/>
      <c r="B186" s="401"/>
      <c r="C186" s="401"/>
      <c r="D186" s="401"/>
      <c r="E186" s="401"/>
      <c r="F186" s="401"/>
      <c r="G186" s="401"/>
      <c r="H186" s="401"/>
      <c r="I186" s="401"/>
      <c r="J186" s="401"/>
      <c r="K186" s="401"/>
    </row>
    <row r="187" spans="1:11">
      <c r="A187" s="401"/>
      <c r="B187" s="401"/>
      <c r="C187" s="401"/>
      <c r="D187" s="401"/>
      <c r="E187" s="401"/>
      <c r="F187" s="401"/>
      <c r="G187" s="401"/>
      <c r="H187" s="401"/>
      <c r="I187" s="401"/>
      <c r="J187" s="401"/>
      <c r="K187" s="401"/>
    </row>
    <row r="188" spans="1:11">
      <c r="A188" s="401"/>
      <c r="B188" s="401"/>
      <c r="C188" s="401"/>
      <c r="D188" s="401"/>
      <c r="E188" s="401"/>
      <c r="F188" s="401"/>
      <c r="G188" s="401"/>
      <c r="H188" s="401"/>
      <c r="I188" s="401"/>
      <c r="J188" s="401"/>
      <c r="K188" s="401"/>
    </row>
    <row r="189" spans="1:11">
      <c r="A189" s="401"/>
      <c r="B189" s="401"/>
      <c r="C189" s="401"/>
      <c r="D189" s="401"/>
      <c r="E189" s="401"/>
      <c r="F189" s="401"/>
      <c r="G189" s="401"/>
      <c r="H189" s="401"/>
      <c r="I189" s="401"/>
      <c r="J189" s="401"/>
      <c r="K189" s="401"/>
    </row>
    <row r="190" spans="1:11">
      <c r="A190" s="401"/>
      <c r="B190" s="401"/>
      <c r="C190" s="401"/>
      <c r="D190" s="401"/>
      <c r="E190" s="401"/>
      <c r="F190" s="401"/>
      <c r="G190" s="401"/>
      <c r="H190" s="401"/>
      <c r="I190" s="401"/>
      <c r="J190" s="401"/>
      <c r="K190" s="401"/>
    </row>
    <row r="191" spans="1:11">
      <c r="A191" s="401"/>
      <c r="B191" s="401"/>
      <c r="C191" s="401"/>
      <c r="D191" s="401"/>
      <c r="E191" s="401"/>
      <c r="F191" s="401"/>
      <c r="G191" s="401"/>
      <c r="H191" s="401"/>
      <c r="I191" s="401"/>
      <c r="J191" s="401"/>
      <c r="K191" s="401"/>
    </row>
    <row r="192" spans="1:11">
      <c r="A192" s="401"/>
      <c r="B192" s="401"/>
      <c r="C192" s="401"/>
      <c r="D192" s="401"/>
      <c r="E192" s="401"/>
      <c r="F192" s="401"/>
      <c r="G192" s="401"/>
      <c r="H192" s="401"/>
      <c r="I192" s="401"/>
      <c r="J192" s="401"/>
      <c r="K192" s="401"/>
    </row>
    <row r="193" spans="1:11">
      <c r="A193" s="401"/>
      <c r="B193" s="401"/>
      <c r="C193" s="401"/>
      <c r="D193" s="401"/>
      <c r="E193" s="401"/>
      <c r="F193" s="401"/>
      <c r="G193" s="401"/>
      <c r="H193" s="401"/>
      <c r="I193" s="401"/>
      <c r="J193" s="401"/>
      <c r="K193" s="401"/>
    </row>
    <row r="194" spans="1:11">
      <c r="A194" s="401"/>
      <c r="B194" s="401"/>
      <c r="C194" s="401"/>
      <c r="D194" s="401"/>
      <c r="E194" s="401"/>
      <c r="F194" s="401"/>
      <c r="G194" s="401"/>
      <c r="H194" s="401"/>
      <c r="I194" s="401"/>
      <c r="J194" s="401"/>
      <c r="K194" s="401"/>
    </row>
    <row r="195" spans="1:11">
      <c r="A195" s="401"/>
      <c r="B195" s="401"/>
      <c r="C195" s="401"/>
      <c r="D195" s="401"/>
      <c r="E195" s="401"/>
      <c r="F195" s="401"/>
      <c r="G195" s="401"/>
      <c r="H195" s="401"/>
      <c r="I195" s="401"/>
      <c r="J195" s="401"/>
      <c r="K195" s="401"/>
    </row>
    <row r="196" spans="1:11">
      <c r="A196" s="401"/>
      <c r="B196" s="401"/>
      <c r="C196" s="401"/>
      <c r="D196" s="401"/>
      <c r="E196" s="401"/>
      <c r="F196" s="401"/>
      <c r="G196" s="401"/>
      <c r="H196" s="401"/>
      <c r="I196" s="401"/>
      <c r="J196" s="401"/>
      <c r="K196" s="401"/>
    </row>
    <row r="197" spans="1:11">
      <c r="A197" s="401"/>
      <c r="B197" s="401"/>
      <c r="C197" s="401"/>
      <c r="D197" s="401"/>
      <c r="E197" s="401"/>
      <c r="F197" s="401"/>
      <c r="G197" s="401"/>
      <c r="H197" s="401"/>
      <c r="I197" s="401"/>
      <c r="J197" s="401"/>
      <c r="K197" s="401"/>
    </row>
    <row r="198" spans="1:11">
      <c r="A198" s="401"/>
      <c r="B198" s="401"/>
      <c r="C198" s="401"/>
      <c r="D198" s="401"/>
      <c r="E198" s="401"/>
      <c r="F198" s="401"/>
      <c r="G198" s="401"/>
      <c r="H198" s="401"/>
      <c r="I198" s="401"/>
      <c r="J198" s="401"/>
      <c r="K198" s="401"/>
    </row>
    <row r="199" spans="1:11">
      <c r="A199" s="401"/>
      <c r="B199" s="401"/>
      <c r="C199" s="401"/>
      <c r="D199" s="401"/>
      <c r="E199" s="401"/>
      <c r="F199" s="401"/>
      <c r="G199" s="401"/>
      <c r="H199" s="401"/>
      <c r="I199" s="401"/>
      <c r="J199" s="401"/>
      <c r="K199" s="401"/>
    </row>
    <row r="200" spans="1:11">
      <c r="A200" s="401"/>
      <c r="B200" s="401"/>
      <c r="C200" s="401"/>
      <c r="D200" s="401"/>
      <c r="E200" s="401"/>
      <c r="F200" s="401"/>
      <c r="G200" s="401"/>
      <c r="H200" s="401"/>
      <c r="I200" s="401"/>
      <c r="J200" s="401"/>
      <c r="K200" s="401"/>
    </row>
    <row r="201" spans="1:11">
      <c r="A201" s="401"/>
      <c r="B201" s="401"/>
      <c r="C201" s="401"/>
      <c r="D201" s="401"/>
      <c r="E201" s="401"/>
      <c r="F201" s="401"/>
      <c r="G201" s="401"/>
      <c r="H201" s="401"/>
      <c r="I201" s="401"/>
      <c r="J201" s="401"/>
      <c r="K201" s="401"/>
    </row>
    <row r="202" spans="1:11">
      <c r="A202" s="401"/>
      <c r="B202" s="401"/>
      <c r="C202" s="401"/>
      <c r="D202" s="401"/>
      <c r="E202" s="401"/>
      <c r="F202" s="401"/>
      <c r="G202" s="401"/>
      <c r="H202" s="401"/>
      <c r="I202" s="401"/>
      <c r="J202" s="401"/>
      <c r="K202" s="401"/>
    </row>
    <row r="203" spans="1:11">
      <c r="A203" s="401"/>
      <c r="B203" s="401"/>
      <c r="C203" s="401"/>
      <c r="D203" s="401"/>
      <c r="E203" s="401"/>
      <c r="F203" s="401"/>
      <c r="G203" s="401"/>
      <c r="H203" s="401"/>
      <c r="I203" s="401"/>
      <c r="J203" s="401"/>
      <c r="K203" s="401"/>
    </row>
    <row r="204" spans="1:11">
      <c r="A204" s="401"/>
      <c r="B204" s="401"/>
      <c r="C204" s="401"/>
      <c r="D204" s="401"/>
      <c r="E204" s="401"/>
      <c r="F204" s="401"/>
      <c r="G204" s="401"/>
      <c r="H204" s="401"/>
      <c r="I204" s="401"/>
      <c r="J204" s="401"/>
      <c r="K204" s="401"/>
    </row>
    <row r="205" spans="1:11">
      <c r="A205" s="401"/>
      <c r="B205" s="401"/>
      <c r="C205" s="401"/>
      <c r="D205" s="401"/>
      <c r="E205" s="401"/>
      <c r="F205" s="401"/>
      <c r="G205" s="401"/>
      <c r="H205" s="401"/>
      <c r="I205" s="401"/>
      <c r="J205" s="401"/>
      <c r="K205" s="401"/>
    </row>
    <row r="206" spans="1:11">
      <c r="A206" s="401"/>
      <c r="B206" s="401"/>
      <c r="C206" s="401"/>
      <c r="D206" s="401"/>
      <c r="E206" s="401"/>
      <c r="F206" s="401"/>
      <c r="G206" s="401"/>
      <c r="H206" s="401"/>
      <c r="I206" s="401"/>
      <c r="J206" s="401"/>
      <c r="K206" s="401"/>
    </row>
    <row r="207" spans="1:11">
      <c r="A207" s="401"/>
      <c r="B207" s="401"/>
      <c r="C207" s="401"/>
      <c r="D207" s="401"/>
      <c r="E207" s="401"/>
      <c r="F207" s="401"/>
      <c r="G207" s="401"/>
      <c r="H207" s="401"/>
      <c r="I207" s="401"/>
      <c r="J207" s="401"/>
      <c r="K207" s="401"/>
    </row>
    <row r="208" spans="1:11">
      <c r="A208" s="401"/>
      <c r="B208" s="401"/>
      <c r="C208" s="401"/>
      <c r="D208" s="401"/>
      <c r="E208" s="401"/>
      <c r="F208" s="401"/>
      <c r="G208" s="401"/>
      <c r="H208" s="401"/>
      <c r="I208" s="401"/>
      <c r="J208" s="401"/>
      <c r="K208" s="401"/>
    </row>
    <row r="209" spans="1:11">
      <c r="A209" s="401"/>
      <c r="B209" s="401"/>
      <c r="C209" s="401"/>
      <c r="D209" s="401"/>
      <c r="E209" s="401"/>
      <c r="F209" s="401"/>
      <c r="G209" s="401"/>
      <c r="H209" s="401"/>
      <c r="I209" s="401"/>
      <c r="J209" s="401"/>
      <c r="K209" s="401"/>
    </row>
    <row r="210" spans="1:11">
      <c r="A210" s="401"/>
      <c r="B210" s="401"/>
      <c r="C210" s="401"/>
      <c r="D210" s="401"/>
      <c r="E210" s="401"/>
      <c r="F210" s="401"/>
      <c r="G210" s="401"/>
      <c r="H210" s="401"/>
      <c r="I210" s="401"/>
      <c r="J210" s="401"/>
      <c r="K210" s="401"/>
    </row>
    <row r="211" spans="1:11">
      <c r="A211" s="401"/>
      <c r="B211" s="401"/>
      <c r="C211" s="401"/>
      <c r="D211" s="401"/>
      <c r="E211" s="401"/>
      <c r="F211" s="401"/>
      <c r="G211" s="401"/>
      <c r="H211" s="401"/>
      <c r="I211" s="401"/>
      <c r="J211" s="401"/>
      <c r="K211" s="401"/>
    </row>
    <row r="212" spans="1:11">
      <c r="A212" s="401"/>
      <c r="B212" s="401"/>
      <c r="C212" s="401"/>
      <c r="D212" s="401"/>
      <c r="E212" s="401"/>
      <c r="F212" s="401"/>
      <c r="G212" s="401"/>
      <c r="H212" s="401"/>
      <c r="I212" s="401"/>
      <c r="J212" s="401"/>
      <c r="K212" s="401"/>
    </row>
    <row r="213" spans="1:11">
      <c r="A213" s="401"/>
      <c r="B213" s="401"/>
      <c r="C213" s="401"/>
      <c r="D213" s="401"/>
      <c r="E213" s="401"/>
      <c r="F213" s="401"/>
      <c r="G213" s="401"/>
      <c r="H213" s="401"/>
      <c r="I213" s="401"/>
      <c r="J213" s="401"/>
      <c r="K213" s="401"/>
    </row>
    <row r="214" spans="1:11">
      <c r="A214" s="401"/>
      <c r="B214" s="401"/>
      <c r="C214" s="401"/>
      <c r="D214" s="401"/>
      <c r="E214" s="401"/>
      <c r="F214" s="401"/>
      <c r="G214" s="401"/>
      <c r="H214" s="401"/>
      <c r="I214" s="401"/>
      <c r="J214" s="401"/>
      <c r="K214" s="401"/>
    </row>
    <row r="215" spans="1:11">
      <c r="A215" s="401"/>
      <c r="B215" s="401"/>
      <c r="C215" s="401"/>
      <c r="D215" s="401"/>
      <c r="E215" s="401"/>
      <c r="F215" s="401"/>
      <c r="G215" s="401"/>
      <c r="H215" s="401"/>
      <c r="I215" s="401"/>
      <c r="J215" s="401"/>
      <c r="K215" s="401"/>
    </row>
    <row r="216" spans="1:11">
      <c r="A216" s="401"/>
      <c r="B216" s="401"/>
      <c r="C216" s="401"/>
      <c r="D216" s="401"/>
      <c r="E216" s="401"/>
      <c r="F216" s="401"/>
      <c r="G216" s="401"/>
      <c r="H216" s="401"/>
      <c r="I216" s="401"/>
      <c r="J216" s="401"/>
      <c r="K216" s="401"/>
    </row>
    <row r="217" spans="1:11">
      <c r="A217" s="401"/>
      <c r="B217" s="401"/>
      <c r="C217" s="401"/>
      <c r="D217" s="401"/>
      <c r="E217" s="401"/>
      <c r="F217" s="401"/>
      <c r="G217" s="401"/>
      <c r="H217" s="401"/>
      <c r="I217" s="401"/>
      <c r="J217" s="401"/>
      <c r="K217" s="401"/>
    </row>
    <row r="218" spans="1:11">
      <c r="A218" s="401"/>
      <c r="B218" s="401"/>
      <c r="C218" s="401"/>
      <c r="D218" s="401"/>
      <c r="E218" s="401"/>
      <c r="F218" s="401"/>
      <c r="G218" s="401"/>
      <c r="H218" s="401"/>
      <c r="I218" s="401"/>
      <c r="J218" s="401"/>
      <c r="K218" s="401"/>
    </row>
    <row r="219" spans="1:11">
      <c r="A219" s="401"/>
      <c r="B219" s="401"/>
      <c r="C219" s="401"/>
      <c r="D219" s="401"/>
      <c r="E219" s="401"/>
      <c r="F219" s="401"/>
      <c r="G219" s="401"/>
      <c r="H219" s="401"/>
      <c r="I219" s="401"/>
      <c r="J219" s="401"/>
      <c r="K219" s="401"/>
    </row>
    <row r="220" spans="1:11">
      <c r="A220" s="401"/>
      <c r="B220" s="401"/>
      <c r="C220" s="401"/>
      <c r="D220" s="401"/>
      <c r="E220" s="401"/>
      <c r="F220" s="401"/>
      <c r="G220" s="401"/>
      <c r="H220" s="401"/>
      <c r="I220" s="401"/>
      <c r="J220" s="401"/>
      <c r="K220" s="401"/>
    </row>
    <row r="221" spans="1:11">
      <c r="A221" s="401"/>
      <c r="B221" s="401"/>
      <c r="C221" s="401"/>
      <c r="D221" s="401"/>
      <c r="E221" s="401"/>
      <c r="F221" s="401"/>
      <c r="G221" s="401"/>
      <c r="H221" s="401"/>
      <c r="I221" s="401"/>
      <c r="J221" s="401"/>
      <c r="K221" s="401"/>
    </row>
    <row r="222" spans="1:11">
      <c r="A222" s="401"/>
      <c r="B222" s="401"/>
      <c r="C222" s="401"/>
      <c r="D222" s="401"/>
      <c r="E222" s="401"/>
      <c r="F222" s="401"/>
      <c r="G222" s="401"/>
      <c r="H222" s="401"/>
      <c r="I222" s="401"/>
      <c r="J222" s="401"/>
      <c r="K222" s="401"/>
    </row>
    <row r="223" spans="1:11">
      <c r="A223" s="401"/>
      <c r="B223" s="401"/>
      <c r="C223" s="401"/>
      <c r="D223" s="401"/>
      <c r="E223" s="401"/>
      <c r="F223" s="401"/>
      <c r="G223" s="401"/>
      <c r="H223" s="401"/>
      <c r="I223" s="401"/>
      <c r="J223" s="401"/>
      <c r="K223" s="401"/>
    </row>
    <row r="224" spans="1:11">
      <c r="A224" s="401"/>
      <c r="B224" s="401"/>
      <c r="C224" s="401"/>
      <c r="D224" s="401"/>
      <c r="E224" s="401"/>
      <c r="F224" s="401"/>
      <c r="G224" s="401"/>
      <c r="H224" s="401"/>
      <c r="I224" s="401"/>
      <c r="J224" s="401"/>
      <c r="K224" s="401"/>
    </row>
    <row r="225" spans="1:11">
      <c r="A225" s="401"/>
      <c r="B225" s="401"/>
      <c r="C225" s="401"/>
      <c r="D225" s="401"/>
      <c r="E225" s="401"/>
      <c r="F225" s="401"/>
      <c r="G225" s="401"/>
      <c r="H225" s="401"/>
      <c r="I225" s="401"/>
      <c r="J225" s="401"/>
      <c r="K225" s="401"/>
    </row>
    <row r="226" spans="1:11">
      <c r="A226" s="401"/>
      <c r="B226" s="401"/>
      <c r="C226" s="401"/>
      <c r="D226" s="401"/>
      <c r="E226" s="401"/>
      <c r="F226" s="401"/>
      <c r="G226" s="401"/>
      <c r="H226" s="401"/>
      <c r="I226" s="401"/>
      <c r="J226" s="401"/>
      <c r="K226" s="401"/>
    </row>
    <row r="227" spans="1:11">
      <c r="A227" s="401"/>
      <c r="B227" s="401"/>
      <c r="C227" s="401"/>
      <c r="D227" s="401"/>
      <c r="E227" s="401"/>
      <c r="F227" s="401"/>
      <c r="G227" s="401"/>
      <c r="H227" s="401"/>
      <c r="I227" s="401"/>
      <c r="J227" s="401"/>
      <c r="K227" s="401"/>
    </row>
    <row r="228" spans="1:11">
      <c r="A228" s="401"/>
      <c r="B228" s="401"/>
      <c r="C228" s="401"/>
      <c r="D228" s="401"/>
      <c r="E228" s="401"/>
      <c r="F228" s="401"/>
      <c r="G228" s="401"/>
      <c r="H228" s="401"/>
      <c r="I228" s="401"/>
      <c r="J228" s="401"/>
      <c r="K228" s="401"/>
    </row>
    <row r="229" spans="1:11">
      <c r="A229" s="401"/>
      <c r="B229" s="401"/>
      <c r="C229" s="401"/>
      <c r="D229" s="401"/>
      <c r="E229" s="401"/>
      <c r="F229" s="401"/>
      <c r="G229" s="401"/>
      <c r="H229" s="401"/>
      <c r="I229" s="401"/>
      <c r="J229" s="401"/>
      <c r="K229" s="401"/>
    </row>
    <row r="230" spans="1:11">
      <c r="A230" s="401"/>
      <c r="B230" s="401"/>
      <c r="C230" s="401"/>
      <c r="D230" s="401"/>
      <c r="E230" s="401"/>
      <c r="F230" s="401"/>
      <c r="G230" s="401"/>
      <c r="H230" s="401"/>
      <c r="I230" s="401"/>
      <c r="J230" s="401"/>
      <c r="K230" s="401"/>
    </row>
    <row r="231" spans="1:11">
      <c r="A231" s="401"/>
      <c r="B231" s="401"/>
      <c r="C231" s="401"/>
      <c r="D231" s="401"/>
      <c r="E231" s="401"/>
      <c r="F231" s="401"/>
      <c r="G231" s="401"/>
      <c r="H231" s="401"/>
      <c r="I231" s="401"/>
      <c r="J231" s="401"/>
      <c r="K231" s="401"/>
    </row>
    <row r="232" spans="1:11">
      <c r="A232" s="401"/>
      <c r="B232" s="401"/>
      <c r="C232" s="401"/>
      <c r="D232" s="401"/>
      <c r="E232" s="401"/>
      <c r="F232" s="401"/>
      <c r="G232" s="401"/>
      <c r="H232" s="401"/>
      <c r="I232" s="401"/>
      <c r="J232" s="401"/>
      <c r="K232" s="401"/>
    </row>
    <row r="233" spans="1:11">
      <c r="A233" s="401"/>
      <c r="B233" s="401"/>
      <c r="C233" s="401"/>
      <c r="D233" s="401"/>
      <c r="E233" s="401"/>
      <c r="F233" s="401"/>
      <c r="G233" s="401"/>
      <c r="H233" s="401"/>
      <c r="I233" s="401"/>
      <c r="J233" s="401"/>
      <c r="K233" s="401"/>
    </row>
    <row r="234" spans="1:11">
      <c r="A234" s="401"/>
      <c r="B234" s="401"/>
      <c r="C234" s="401"/>
      <c r="D234" s="401"/>
      <c r="E234" s="401"/>
      <c r="F234" s="401"/>
      <c r="G234" s="401"/>
      <c r="H234" s="401"/>
      <c r="I234" s="401"/>
      <c r="J234" s="401"/>
      <c r="K234" s="401"/>
    </row>
    <row r="235" spans="1:11">
      <c r="A235" s="401"/>
      <c r="B235" s="401"/>
      <c r="C235" s="401"/>
      <c r="D235" s="401"/>
      <c r="E235" s="401"/>
      <c r="F235" s="401"/>
      <c r="G235" s="401"/>
      <c r="H235" s="401"/>
      <c r="I235" s="401"/>
      <c r="J235" s="401"/>
      <c r="K235" s="401"/>
    </row>
    <row r="236" spans="1:11">
      <c r="A236" s="401"/>
      <c r="B236" s="401"/>
      <c r="C236" s="401"/>
      <c r="D236" s="401"/>
      <c r="E236" s="401"/>
      <c r="F236" s="401"/>
      <c r="G236" s="401"/>
      <c r="H236" s="401"/>
      <c r="I236" s="401"/>
      <c r="J236" s="401"/>
      <c r="K236" s="401"/>
    </row>
    <row r="237" spans="1:11">
      <c r="A237" s="401"/>
      <c r="B237" s="401"/>
      <c r="C237" s="401"/>
      <c r="D237" s="401"/>
      <c r="E237" s="401"/>
      <c r="F237" s="401"/>
      <c r="G237" s="401"/>
      <c r="H237" s="401"/>
      <c r="I237" s="401"/>
      <c r="J237" s="401"/>
      <c r="K237" s="401"/>
    </row>
    <row r="238" spans="1:11">
      <c r="A238" s="401"/>
      <c r="B238" s="401"/>
      <c r="C238" s="401"/>
      <c r="D238" s="401"/>
      <c r="E238" s="401"/>
      <c r="F238" s="401"/>
      <c r="G238" s="401"/>
      <c r="H238" s="401"/>
      <c r="I238" s="401"/>
      <c r="J238" s="401"/>
      <c r="K238" s="401"/>
    </row>
    <row r="239" spans="1:11">
      <c r="A239" s="401"/>
      <c r="B239" s="401"/>
      <c r="C239" s="401"/>
      <c r="D239" s="401"/>
      <c r="E239" s="401"/>
      <c r="F239" s="401"/>
      <c r="G239" s="401"/>
      <c r="H239" s="401"/>
      <c r="I239" s="401"/>
      <c r="J239" s="401"/>
      <c r="K239" s="401"/>
    </row>
    <row r="240" spans="1:11">
      <c r="A240" s="401"/>
      <c r="B240" s="401"/>
      <c r="C240" s="401"/>
      <c r="D240" s="401"/>
      <c r="E240" s="401"/>
      <c r="F240" s="401"/>
      <c r="G240" s="401"/>
      <c r="H240" s="401"/>
      <c r="I240" s="401"/>
      <c r="J240" s="401"/>
      <c r="K240" s="401"/>
    </row>
    <row r="241" spans="1:11">
      <c r="A241" s="401"/>
      <c r="B241" s="401"/>
      <c r="C241" s="401"/>
      <c r="D241" s="401"/>
      <c r="E241" s="401"/>
      <c r="F241" s="401"/>
      <c r="G241" s="401"/>
      <c r="H241" s="401"/>
      <c r="I241" s="401"/>
      <c r="J241" s="401"/>
      <c r="K241" s="401"/>
    </row>
    <row r="242" spans="1:11">
      <c r="A242" s="401"/>
      <c r="B242" s="401"/>
      <c r="C242" s="401"/>
      <c r="D242" s="401"/>
      <c r="E242" s="401"/>
      <c r="F242" s="401"/>
      <c r="G242" s="401"/>
      <c r="H242" s="401"/>
      <c r="I242" s="401"/>
      <c r="J242" s="401"/>
      <c r="K242" s="401"/>
    </row>
    <row r="243" spans="1:11">
      <c r="A243" s="401"/>
      <c r="B243" s="401"/>
      <c r="C243" s="401"/>
      <c r="D243" s="401"/>
      <c r="E243" s="401"/>
      <c r="F243" s="401"/>
      <c r="G243" s="401"/>
      <c r="H243" s="401"/>
      <c r="I243" s="401"/>
      <c r="J243" s="401"/>
      <c r="K243" s="401"/>
    </row>
    <row r="244" spans="1:11">
      <c r="A244" s="401"/>
      <c r="B244" s="401"/>
      <c r="C244" s="401"/>
      <c r="D244" s="401"/>
      <c r="E244" s="401"/>
      <c r="F244" s="401"/>
      <c r="G244" s="401"/>
      <c r="H244" s="401"/>
      <c r="I244" s="401"/>
      <c r="J244" s="401"/>
      <c r="K244" s="401"/>
    </row>
    <row r="245" spans="1:11">
      <c r="A245" s="401"/>
      <c r="B245" s="401"/>
      <c r="C245" s="401"/>
      <c r="D245" s="401"/>
      <c r="E245" s="401"/>
      <c r="F245" s="401"/>
      <c r="G245" s="401"/>
      <c r="H245" s="401"/>
      <c r="I245" s="401"/>
      <c r="J245" s="401"/>
      <c r="K245" s="401"/>
    </row>
    <row r="246" spans="1:11">
      <c r="A246" s="401"/>
      <c r="B246" s="401"/>
      <c r="C246" s="401"/>
      <c r="D246" s="401"/>
      <c r="E246" s="401"/>
      <c r="F246" s="401"/>
      <c r="G246" s="401"/>
      <c r="H246" s="401"/>
      <c r="I246" s="401"/>
      <c r="J246" s="401"/>
      <c r="K246" s="401"/>
    </row>
    <row r="247" spans="1:11">
      <c r="A247" s="401"/>
      <c r="B247" s="401"/>
      <c r="C247" s="401"/>
      <c r="D247" s="401"/>
      <c r="E247" s="401"/>
      <c r="F247" s="401"/>
      <c r="G247" s="401"/>
      <c r="H247" s="401"/>
      <c r="I247" s="401"/>
      <c r="J247" s="401"/>
      <c r="K247" s="401"/>
    </row>
    <row r="248" spans="1:11">
      <c r="A248" s="401"/>
      <c r="B248" s="401"/>
      <c r="C248" s="401"/>
      <c r="D248" s="401"/>
      <c r="E248" s="401"/>
      <c r="F248" s="401"/>
      <c r="G248" s="401"/>
      <c r="H248" s="401"/>
      <c r="I248" s="401"/>
      <c r="J248" s="401"/>
      <c r="K248" s="401"/>
    </row>
    <row r="249" spans="1:11">
      <c r="A249" s="401"/>
      <c r="B249" s="401"/>
      <c r="C249" s="401"/>
      <c r="D249" s="401"/>
      <c r="E249" s="401"/>
      <c r="F249" s="401"/>
      <c r="G249" s="401"/>
      <c r="H249" s="401"/>
      <c r="I249" s="401"/>
      <c r="J249" s="401"/>
      <c r="K249" s="401"/>
    </row>
    <row r="250" spans="1:11">
      <c r="A250" s="401"/>
      <c r="B250" s="401"/>
      <c r="C250" s="401"/>
      <c r="D250" s="401"/>
      <c r="E250" s="401"/>
      <c r="F250" s="401"/>
      <c r="G250" s="401"/>
      <c r="H250" s="401"/>
      <c r="I250" s="401"/>
      <c r="J250" s="401"/>
      <c r="K250" s="401"/>
    </row>
    <row r="251" spans="1:11">
      <c r="A251" s="401"/>
      <c r="B251" s="401"/>
      <c r="C251" s="401"/>
      <c r="D251" s="401"/>
      <c r="E251" s="401"/>
      <c r="F251" s="401"/>
      <c r="G251" s="401"/>
      <c r="H251" s="401"/>
      <c r="I251" s="401"/>
      <c r="J251" s="401"/>
      <c r="K251" s="401"/>
    </row>
    <row r="252" spans="1:11">
      <c r="A252" s="401"/>
      <c r="B252" s="401"/>
      <c r="C252" s="401"/>
      <c r="D252" s="401"/>
      <c r="E252" s="401"/>
      <c r="F252" s="401"/>
      <c r="G252" s="401"/>
      <c r="H252" s="401"/>
      <c r="I252" s="401"/>
      <c r="J252" s="401"/>
      <c r="K252" s="401"/>
    </row>
    <row r="253" spans="1:11">
      <c r="A253" s="401"/>
      <c r="B253" s="401"/>
      <c r="C253" s="401"/>
      <c r="D253" s="401"/>
      <c r="E253" s="401"/>
      <c r="F253" s="401"/>
      <c r="G253" s="401"/>
      <c r="H253" s="401"/>
      <c r="I253" s="401"/>
      <c r="J253" s="401"/>
      <c r="K253" s="401"/>
    </row>
    <row r="254" spans="1:11">
      <c r="A254" s="401"/>
      <c r="B254" s="401"/>
      <c r="C254" s="401"/>
      <c r="D254" s="401"/>
      <c r="E254" s="401"/>
      <c r="F254" s="401"/>
      <c r="G254" s="401"/>
      <c r="H254" s="401"/>
      <c r="I254" s="401"/>
      <c r="J254" s="401"/>
      <c r="K254" s="401"/>
    </row>
    <row r="255" spans="1:11">
      <c r="A255" s="401"/>
      <c r="B255" s="401"/>
      <c r="C255" s="401"/>
      <c r="D255" s="401"/>
      <c r="E255" s="401"/>
      <c r="F255" s="401"/>
      <c r="G255" s="401"/>
      <c r="H255" s="401"/>
      <c r="I255" s="401"/>
      <c r="J255" s="401"/>
      <c r="K255" s="401"/>
    </row>
    <row r="256" spans="1:11">
      <c r="A256" s="401"/>
      <c r="B256" s="401"/>
      <c r="C256" s="401"/>
      <c r="D256" s="401"/>
      <c r="E256" s="401"/>
      <c r="F256" s="401"/>
      <c r="G256" s="401"/>
      <c r="H256" s="401"/>
      <c r="I256" s="401"/>
      <c r="J256" s="401"/>
      <c r="K256" s="401"/>
    </row>
    <row r="257" spans="1:11">
      <c r="A257" s="401"/>
      <c r="B257" s="401"/>
      <c r="C257" s="401"/>
      <c r="D257" s="401"/>
      <c r="E257" s="401"/>
      <c r="F257" s="401"/>
      <c r="G257" s="401"/>
      <c r="H257" s="401"/>
      <c r="I257" s="401"/>
      <c r="J257" s="401"/>
      <c r="K257" s="401"/>
    </row>
    <row r="258" spans="1:11">
      <c r="A258" s="401"/>
      <c r="B258" s="401"/>
      <c r="C258" s="401"/>
      <c r="D258" s="401"/>
      <c r="E258" s="401"/>
      <c r="F258" s="401"/>
      <c r="G258" s="401"/>
      <c r="H258" s="401"/>
      <c r="I258" s="401"/>
      <c r="J258" s="401"/>
      <c r="K258" s="401"/>
    </row>
    <row r="259" spans="1:11">
      <c r="A259" s="401"/>
      <c r="B259" s="401"/>
      <c r="C259" s="401"/>
      <c r="D259" s="401"/>
      <c r="E259" s="401"/>
      <c r="F259" s="401"/>
      <c r="G259" s="401"/>
      <c r="H259" s="401"/>
      <c r="I259" s="401"/>
      <c r="J259" s="401"/>
      <c r="K259" s="401"/>
    </row>
    <row r="260" spans="1:11">
      <c r="A260" s="401"/>
      <c r="B260" s="401"/>
      <c r="C260" s="401"/>
      <c r="D260" s="401"/>
      <c r="E260" s="401"/>
      <c r="F260" s="401"/>
      <c r="G260" s="401"/>
      <c r="H260" s="401"/>
      <c r="I260" s="401"/>
      <c r="J260" s="401"/>
      <c r="K260" s="401"/>
    </row>
    <row r="261" spans="1:11">
      <c r="A261" s="401"/>
      <c r="B261" s="401"/>
      <c r="C261" s="401"/>
      <c r="D261" s="401"/>
      <c r="E261" s="401"/>
      <c r="F261" s="401"/>
      <c r="G261" s="401"/>
      <c r="H261" s="401"/>
      <c r="I261" s="401"/>
      <c r="J261" s="401"/>
      <c r="K261" s="401"/>
    </row>
    <row r="262" spans="1:11">
      <c r="A262" s="401"/>
      <c r="B262" s="401"/>
      <c r="C262" s="401"/>
      <c r="D262" s="401"/>
      <c r="E262" s="401"/>
      <c r="F262" s="401"/>
      <c r="G262" s="401"/>
      <c r="H262" s="401"/>
      <c r="I262" s="401"/>
      <c r="J262" s="401"/>
      <c r="K262" s="401"/>
    </row>
    <row r="263" spans="1:11">
      <c r="A263" s="401"/>
      <c r="B263" s="401"/>
      <c r="C263" s="401"/>
      <c r="D263" s="401"/>
      <c r="E263" s="401"/>
      <c r="F263" s="401"/>
      <c r="G263" s="401"/>
      <c r="H263" s="401"/>
      <c r="I263" s="401"/>
      <c r="J263" s="401"/>
      <c r="K263" s="401"/>
    </row>
    <row r="264" spans="1:11">
      <c r="A264" s="401"/>
      <c r="B264" s="401"/>
      <c r="C264" s="401"/>
      <c r="D264" s="401"/>
      <c r="E264" s="401"/>
      <c r="F264" s="401"/>
      <c r="G264" s="401"/>
      <c r="H264" s="401"/>
      <c r="I264" s="401"/>
      <c r="J264" s="401"/>
      <c r="K264" s="401"/>
    </row>
    <row r="265" spans="1:11">
      <c r="A265" s="401"/>
      <c r="B265" s="401"/>
      <c r="C265" s="401"/>
      <c r="D265" s="401"/>
      <c r="E265" s="401"/>
      <c r="F265" s="401"/>
      <c r="G265" s="401"/>
      <c r="H265" s="401"/>
      <c r="I265" s="401"/>
      <c r="J265" s="401"/>
      <c r="K265" s="401"/>
    </row>
    <row r="266" spans="1:11">
      <c r="A266" s="401"/>
      <c r="B266" s="401"/>
      <c r="C266" s="401"/>
      <c r="D266" s="401"/>
      <c r="E266" s="401"/>
      <c r="F266" s="401"/>
      <c r="G266" s="401"/>
      <c r="H266" s="401"/>
      <c r="I266" s="401"/>
      <c r="J266" s="401"/>
      <c r="K266" s="401"/>
    </row>
    <row r="267" spans="1:11">
      <c r="A267" s="401"/>
      <c r="B267" s="401"/>
      <c r="C267" s="401"/>
      <c r="D267" s="401"/>
      <c r="E267" s="401"/>
      <c r="F267" s="401"/>
      <c r="G267" s="401"/>
      <c r="H267" s="401"/>
      <c r="I267" s="401"/>
      <c r="J267" s="401"/>
      <c r="K267" s="401"/>
    </row>
    <row r="268" spans="1:11">
      <c r="A268" s="401"/>
      <c r="B268" s="401"/>
      <c r="C268" s="401"/>
      <c r="D268" s="401"/>
      <c r="E268" s="401"/>
      <c r="F268" s="401"/>
      <c r="G268" s="401"/>
      <c r="H268" s="401"/>
      <c r="I268" s="401"/>
      <c r="J268" s="401"/>
      <c r="K268" s="401"/>
    </row>
    <row r="269" spans="1:11">
      <c r="A269" s="401"/>
      <c r="B269" s="401"/>
      <c r="C269" s="401"/>
      <c r="D269" s="401"/>
      <c r="E269" s="401"/>
      <c r="F269" s="401"/>
      <c r="G269" s="401"/>
      <c r="H269" s="401"/>
      <c r="I269" s="401"/>
      <c r="J269" s="401"/>
      <c r="K269" s="401"/>
    </row>
    <row r="270" spans="1:11">
      <c r="A270" s="401"/>
      <c r="B270" s="401"/>
      <c r="C270" s="401"/>
      <c r="D270" s="401"/>
      <c r="E270" s="401"/>
      <c r="F270" s="401"/>
      <c r="G270" s="401"/>
      <c r="H270" s="401"/>
      <c r="I270" s="401"/>
      <c r="J270" s="401"/>
      <c r="K270" s="401"/>
    </row>
    <row r="271" spans="1:11">
      <c r="A271" s="401"/>
      <c r="B271" s="401"/>
      <c r="C271" s="401"/>
      <c r="D271" s="401"/>
      <c r="E271" s="401"/>
      <c r="F271" s="401"/>
      <c r="G271" s="401"/>
      <c r="H271" s="401"/>
      <c r="I271" s="401"/>
      <c r="J271" s="401"/>
      <c r="K271" s="401"/>
    </row>
    <row r="272" spans="1:11">
      <c r="A272" s="401"/>
      <c r="B272" s="401"/>
      <c r="C272" s="401"/>
      <c r="D272" s="401"/>
      <c r="E272" s="401"/>
      <c r="F272" s="401"/>
      <c r="G272" s="401"/>
      <c r="H272" s="401"/>
      <c r="I272" s="401"/>
      <c r="J272" s="401"/>
      <c r="K272" s="401"/>
    </row>
    <row r="273" spans="1:11">
      <c r="A273" s="401"/>
      <c r="B273" s="401"/>
      <c r="C273" s="401"/>
      <c r="D273" s="401"/>
      <c r="E273" s="401"/>
      <c r="F273" s="401"/>
      <c r="G273" s="401"/>
      <c r="H273" s="401"/>
      <c r="I273" s="401"/>
      <c r="J273" s="401"/>
      <c r="K273" s="401"/>
    </row>
    <row r="274" spans="1:11">
      <c r="A274" s="401"/>
      <c r="B274" s="401"/>
      <c r="C274" s="401"/>
      <c r="D274" s="401"/>
      <c r="E274" s="401"/>
      <c r="F274" s="401"/>
      <c r="G274" s="401"/>
      <c r="H274" s="401"/>
      <c r="I274" s="401"/>
      <c r="J274" s="401"/>
      <c r="K274" s="401"/>
    </row>
    <row r="275" spans="1:11">
      <c r="A275" s="401"/>
      <c r="B275" s="401"/>
      <c r="C275" s="401"/>
      <c r="D275" s="401"/>
      <c r="E275" s="401"/>
      <c r="F275" s="401"/>
      <c r="G275" s="401"/>
      <c r="H275" s="401"/>
      <c r="I275" s="401"/>
      <c r="J275" s="401"/>
      <c r="K275" s="401"/>
    </row>
    <row r="276" spans="1:11">
      <c r="A276" s="401"/>
      <c r="B276" s="401"/>
      <c r="C276" s="401"/>
      <c r="D276" s="401"/>
      <c r="E276" s="401"/>
      <c r="F276" s="401"/>
      <c r="G276" s="401"/>
      <c r="H276" s="401"/>
      <c r="I276" s="401"/>
      <c r="J276" s="401"/>
      <c r="K276" s="401"/>
    </row>
    <row r="277" spans="1:11">
      <c r="A277" s="401"/>
      <c r="B277" s="401"/>
      <c r="C277" s="401"/>
      <c r="D277" s="401"/>
      <c r="E277" s="401"/>
      <c r="F277" s="401"/>
      <c r="G277" s="401"/>
      <c r="H277" s="401"/>
      <c r="I277" s="401"/>
      <c r="J277" s="401"/>
      <c r="K277" s="401"/>
    </row>
    <row r="278" spans="1:11">
      <c r="A278" s="401"/>
      <c r="B278" s="401"/>
      <c r="C278" s="401"/>
      <c r="D278" s="401"/>
      <c r="E278" s="401"/>
      <c r="F278" s="401"/>
      <c r="G278" s="401"/>
      <c r="H278" s="401"/>
      <c r="I278" s="401"/>
      <c r="J278" s="401"/>
      <c r="K278" s="401"/>
    </row>
    <row r="279" spans="1:11">
      <c r="A279" s="401"/>
      <c r="B279" s="401"/>
      <c r="C279" s="401"/>
      <c r="D279" s="401"/>
      <c r="E279" s="401"/>
      <c r="F279" s="401"/>
      <c r="G279" s="401"/>
      <c r="H279" s="401"/>
      <c r="I279" s="401"/>
      <c r="J279" s="401"/>
      <c r="K279" s="401"/>
    </row>
    <row r="280" spans="1:11">
      <c r="A280" s="401"/>
      <c r="B280" s="401"/>
      <c r="C280" s="401"/>
      <c r="D280" s="401"/>
      <c r="E280" s="401"/>
      <c r="F280" s="401"/>
      <c r="G280" s="401"/>
      <c r="H280" s="401"/>
      <c r="I280" s="401"/>
      <c r="J280" s="401"/>
      <c r="K280" s="401"/>
    </row>
    <row r="281" spans="1:11">
      <c r="A281" s="401"/>
      <c r="B281" s="401"/>
      <c r="C281" s="401"/>
      <c r="D281" s="401"/>
      <c r="E281" s="401"/>
      <c r="F281" s="401"/>
      <c r="G281" s="401"/>
      <c r="H281" s="401"/>
      <c r="I281" s="401"/>
      <c r="J281" s="401"/>
      <c r="K281" s="401"/>
    </row>
    <row r="282" spans="1:11">
      <c r="A282" s="401"/>
      <c r="B282" s="401"/>
      <c r="C282" s="401"/>
      <c r="D282" s="401"/>
      <c r="E282" s="401"/>
      <c r="F282" s="401"/>
      <c r="G282" s="401"/>
      <c r="H282" s="401"/>
      <c r="I282" s="401"/>
      <c r="J282" s="401"/>
      <c r="K282" s="401"/>
    </row>
    <row r="283" spans="1:11">
      <c r="A283" s="401"/>
      <c r="B283" s="401"/>
      <c r="C283" s="401"/>
      <c r="D283" s="401"/>
      <c r="E283" s="401"/>
      <c r="F283" s="401"/>
      <c r="G283" s="401"/>
      <c r="H283" s="401"/>
      <c r="I283" s="401"/>
      <c r="J283" s="401"/>
      <c r="K283" s="401"/>
    </row>
    <row r="284" spans="1:11">
      <c r="A284" s="401"/>
      <c r="B284" s="401"/>
      <c r="C284" s="401"/>
      <c r="D284" s="401"/>
      <c r="E284" s="401"/>
      <c r="F284" s="401"/>
      <c r="G284" s="401"/>
      <c r="H284" s="401"/>
      <c r="I284" s="401"/>
      <c r="J284" s="401"/>
      <c r="K284" s="401"/>
    </row>
    <row r="285" spans="1:11">
      <c r="A285" s="401"/>
      <c r="B285" s="401"/>
      <c r="C285" s="401"/>
      <c r="D285" s="401"/>
      <c r="E285" s="401"/>
      <c r="F285" s="401"/>
      <c r="G285" s="401"/>
      <c r="H285" s="401"/>
      <c r="I285" s="401"/>
      <c r="J285" s="401"/>
      <c r="K285" s="401"/>
    </row>
    <row r="286" spans="1:11">
      <c r="A286" s="401"/>
      <c r="B286" s="401"/>
      <c r="C286" s="401"/>
      <c r="D286" s="401"/>
      <c r="E286" s="401"/>
      <c r="F286" s="401"/>
      <c r="G286" s="401"/>
      <c r="H286" s="401"/>
      <c r="I286" s="401"/>
      <c r="J286" s="401"/>
      <c r="K286" s="401"/>
    </row>
    <row r="287" spans="1:11">
      <c r="A287" s="401"/>
      <c r="B287" s="401"/>
      <c r="C287" s="401"/>
      <c r="D287" s="401"/>
      <c r="E287" s="401"/>
      <c r="F287" s="401"/>
      <c r="G287" s="401"/>
      <c r="H287" s="401"/>
      <c r="I287" s="401"/>
      <c r="J287" s="401"/>
      <c r="K287" s="401"/>
    </row>
    <row r="288" spans="1:11">
      <c r="A288" s="401"/>
      <c r="B288" s="401"/>
      <c r="C288" s="401"/>
      <c r="D288" s="401"/>
      <c r="E288" s="401"/>
      <c r="F288" s="401"/>
      <c r="G288" s="401"/>
      <c r="H288" s="401"/>
      <c r="I288" s="401"/>
      <c r="J288" s="401"/>
      <c r="K288" s="401"/>
    </row>
    <row r="289" spans="1:11">
      <c r="A289" s="401"/>
      <c r="B289" s="401"/>
      <c r="C289" s="401"/>
      <c r="D289" s="401"/>
      <c r="E289" s="401"/>
      <c r="F289" s="401"/>
      <c r="G289" s="401"/>
      <c r="H289" s="401"/>
      <c r="I289" s="401"/>
      <c r="J289" s="401"/>
      <c r="K289" s="401"/>
    </row>
    <row r="290" spans="1:11">
      <c r="A290" s="401"/>
      <c r="B290" s="401"/>
      <c r="C290" s="401"/>
      <c r="D290" s="401"/>
      <c r="E290" s="401"/>
      <c r="F290" s="401"/>
      <c r="G290" s="401"/>
      <c r="H290" s="401"/>
      <c r="I290" s="401"/>
      <c r="J290" s="401"/>
      <c r="K290" s="401"/>
    </row>
    <row r="291" spans="1:11">
      <c r="A291" s="401"/>
      <c r="B291" s="401"/>
      <c r="C291" s="401"/>
      <c r="D291" s="401"/>
      <c r="E291" s="401"/>
      <c r="F291" s="401"/>
      <c r="G291" s="401"/>
      <c r="H291" s="401"/>
      <c r="I291" s="401"/>
      <c r="J291" s="401"/>
      <c r="K291" s="401"/>
    </row>
    <row r="292" spans="1:11">
      <c r="A292" s="401"/>
      <c r="B292" s="401"/>
      <c r="C292" s="401"/>
      <c r="D292" s="401"/>
      <c r="E292" s="401"/>
      <c r="F292" s="401"/>
      <c r="G292" s="401"/>
      <c r="H292" s="401"/>
      <c r="I292" s="401"/>
      <c r="J292" s="401"/>
      <c r="K292" s="401"/>
    </row>
    <row r="293" spans="1:11">
      <c r="A293" s="401"/>
      <c r="B293" s="401"/>
      <c r="C293" s="401"/>
      <c r="D293" s="401"/>
      <c r="E293" s="401"/>
      <c r="F293" s="401"/>
      <c r="G293" s="401"/>
      <c r="H293" s="401"/>
      <c r="I293" s="401"/>
      <c r="J293" s="401"/>
      <c r="K293" s="401"/>
    </row>
    <row r="294" spans="1:11">
      <c r="A294" s="401"/>
      <c r="B294" s="401"/>
      <c r="C294" s="401"/>
      <c r="D294" s="401"/>
      <c r="E294" s="401"/>
      <c r="F294" s="401"/>
      <c r="G294" s="401"/>
      <c r="H294" s="401"/>
      <c r="I294" s="401"/>
      <c r="J294" s="401"/>
      <c r="K294" s="401"/>
    </row>
    <row r="295" spans="1:11">
      <c r="A295" s="401"/>
      <c r="B295" s="401"/>
      <c r="C295" s="401"/>
      <c r="D295" s="401"/>
      <c r="E295" s="401"/>
      <c r="F295" s="401"/>
      <c r="G295" s="401"/>
      <c r="H295" s="401"/>
      <c r="I295" s="401"/>
      <c r="J295" s="401"/>
      <c r="K295" s="401"/>
    </row>
    <row r="296" spans="1:11">
      <c r="A296" s="401"/>
      <c r="B296" s="401"/>
      <c r="C296" s="401"/>
      <c r="D296" s="401"/>
      <c r="E296" s="401"/>
      <c r="F296" s="401"/>
      <c r="G296" s="401"/>
      <c r="H296" s="401"/>
      <c r="I296" s="401"/>
      <c r="J296" s="401"/>
      <c r="K296" s="401"/>
    </row>
    <row r="297" spans="1:11">
      <c r="A297" s="401"/>
      <c r="B297" s="401"/>
      <c r="C297" s="401"/>
      <c r="D297" s="401"/>
      <c r="E297" s="401"/>
      <c r="F297" s="401"/>
      <c r="G297" s="401"/>
      <c r="H297" s="401"/>
      <c r="I297" s="401"/>
      <c r="J297" s="401"/>
      <c r="K297" s="401"/>
    </row>
    <row r="298" spans="1:11">
      <c r="A298" s="401"/>
      <c r="B298" s="401"/>
      <c r="C298" s="401"/>
      <c r="D298" s="401"/>
      <c r="E298" s="401"/>
      <c r="F298" s="401"/>
      <c r="G298" s="401"/>
      <c r="H298" s="401"/>
      <c r="I298" s="401"/>
      <c r="J298" s="401"/>
      <c r="K298" s="401"/>
    </row>
  </sheetData>
  <sheetProtection selectLockedCells="1"/>
  <mergeCells count="5">
    <mergeCell ref="A4:K4"/>
    <mergeCell ref="A82:K82"/>
    <mergeCell ref="A46:L46"/>
    <mergeCell ref="A31:K31"/>
    <mergeCell ref="A1:K1"/>
  </mergeCells>
  <pageMargins left="0.19685039370078741" right="0.19685039370078741" top="0.39370078740157483" bottom="0.19685039370078741" header="0" footer="0"/>
  <pageSetup scale="6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00000"/>
    <pageSetUpPr fitToPage="1"/>
  </sheetPr>
  <dimension ref="A1:J45"/>
  <sheetViews>
    <sheetView showGridLines="0" showZeros="0" topLeftCell="B10" zoomScaleNormal="100" workbookViewId="0">
      <selection activeCell="H30" sqref="H30:I30"/>
    </sheetView>
  </sheetViews>
  <sheetFormatPr defaultRowHeight="12.75"/>
  <cols>
    <col min="1" max="1" width="6.85546875" style="160" customWidth="1"/>
    <col min="2" max="2" width="38.5703125" style="160" customWidth="1"/>
    <col min="3" max="3" width="23.5703125" style="160" customWidth="1"/>
    <col min="4" max="4" width="17.85546875" style="160" customWidth="1"/>
    <col min="5" max="5" width="21.85546875" style="160" customWidth="1"/>
    <col min="6" max="6" width="19.5703125" style="160" customWidth="1"/>
    <col min="7" max="7" width="18.42578125" style="160" customWidth="1"/>
    <col min="8" max="8" width="14.42578125" style="160" customWidth="1"/>
    <col min="9" max="9" width="17" style="160" customWidth="1"/>
    <col min="10" max="10" width="23.5703125" style="160" hidden="1" customWidth="1"/>
    <col min="11" max="256" width="9.140625" style="160"/>
    <col min="257" max="257" width="6.85546875" style="160" customWidth="1"/>
    <col min="258" max="258" width="43.85546875" style="160" customWidth="1"/>
    <col min="259" max="259" width="23.5703125" style="160" customWidth="1"/>
    <col min="260" max="260" width="16.42578125" style="160" customWidth="1"/>
    <col min="261" max="263" width="21.85546875" style="160" customWidth="1"/>
    <col min="264" max="264" width="20.42578125" style="160" customWidth="1"/>
    <col min="265" max="265" width="23.5703125" style="160" bestFit="1" customWidth="1"/>
    <col min="266" max="266" width="0" style="160" hidden="1" customWidth="1"/>
    <col min="267" max="512" width="9.140625" style="160"/>
    <col min="513" max="513" width="6.85546875" style="160" customWidth="1"/>
    <col min="514" max="514" width="43.85546875" style="160" customWidth="1"/>
    <col min="515" max="515" width="23.5703125" style="160" customWidth="1"/>
    <col min="516" max="516" width="16.42578125" style="160" customWidth="1"/>
    <col min="517" max="519" width="21.85546875" style="160" customWidth="1"/>
    <col min="520" max="520" width="20.42578125" style="160" customWidth="1"/>
    <col min="521" max="521" width="23.5703125" style="160" bestFit="1" customWidth="1"/>
    <col min="522" max="522" width="0" style="160" hidden="1" customWidth="1"/>
    <col min="523" max="768" width="9.140625" style="160"/>
    <col min="769" max="769" width="6.85546875" style="160" customWidth="1"/>
    <col min="770" max="770" width="43.85546875" style="160" customWidth="1"/>
    <col min="771" max="771" width="23.5703125" style="160" customWidth="1"/>
    <col min="772" max="772" width="16.42578125" style="160" customWidth="1"/>
    <col min="773" max="775" width="21.85546875" style="160" customWidth="1"/>
    <col min="776" max="776" width="20.42578125" style="160" customWidth="1"/>
    <col min="777" max="777" width="23.5703125" style="160" bestFit="1" customWidth="1"/>
    <col min="778" max="778" width="0" style="160" hidden="1" customWidth="1"/>
    <col min="779" max="1024" width="9.140625" style="160"/>
    <col min="1025" max="1025" width="6.85546875" style="160" customWidth="1"/>
    <col min="1026" max="1026" width="43.85546875" style="160" customWidth="1"/>
    <col min="1027" max="1027" width="23.5703125" style="160" customWidth="1"/>
    <col min="1028" max="1028" width="16.42578125" style="160" customWidth="1"/>
    <col min="1029" max="1031" width="21.85546875" style="160" customWidth="1"/>
    <col min="1032" max="1032" width="20.42578125" style="160" customWidth="1"/>
    <col min="1033" max="1033" width="23.5703125" style="160" bestFit="1" customWidth="1"/>
    <col min="1034" max="1034" width="0" style="160" hidden="1" customWidth="1"/>
    <col min="1035" max="1280" width="9.140625" style="160"/>
    <col min="1281" max="1281" width="6.85546875" style="160" customWidth="1"/>
    <col min="1282" max="1282" width="43.85546875" style="160" customWidth="1"/>
    <col min="1283" max="1283" width="23.5703125" style="160" customWidth="1"/>
    <col min="1284" max="1284" width="16.42578125" style="160" customWidth="1"/>
    <col min="1285" max="1287" width="21.85546875" style="160" customWidth="1"/>
    <col min="1288" max="1288" width="20.42578125" style="160" customWidth="1"/>
    <col min="1289" max="1289" width="23.5703125" style="160" bestFit="1" customWidth="1"/>
    <col min="1290" max="1290" width="0" style="160" hidden="1" customWidth="1"/>
    <col min="1291" max="1536" width="9.140625" style="160"/>
    <col min="1537" max="1537" width="6.85546875" style="160" customWidth="1"/>
    <col min="1538" max="1538" width="43.85546875" style="160" customWidth="1"/>
    <col min="1539" max="1539" width="23.5703125" style="160" customWidth="1"/>
    <col min="1540" max="1540" width="16.42578125" style="160" customWidth="1"/>
    <col min="1541" max="1543" width="21.85546875" style="160" customWidth="1"/>
    <col min="1544" max="1544" width="20.42578125" style="160" customWidth="1"/>
    <col min="1545" max="1545" width="23.5703125" style="160" bestFit="1" customWidth="1"/>
    <col min="1546" max="1546" width="0" style="160" hidden="1" customWidth="1"/>
    <col min="1547" max="1792" width="9.140625" style="160"/>
    <col min="1793" max="1793" width="6.85546875" style="160" customWidth="1"/>
    <col min="1794" max="1794" width="43.85546875" style="160" customWidth="1"/>
    <col min="1795" max="1795" width="23.5703125" style="160" customWidth="1"/>
    <col min="1796" max="1796" width="16.42578125" style="160" customWidth="1"/>
    <col min="1797" max="1799" width="21.85546875" style="160" customWidth="1"/>
    <col min="1800" max="1800" width="20.42578125" style="160" customWidth="1"/>
    <col min="1801" max="1801" width="23.5703125" style="160" bestFit="1" customWidth="1"/>
    <col min="1802" max="1802" width="0" style="160" hidden="1" customWidth="1"/>
    <col min="1803" max="2048" width="9.140625" style="160"/>
    <col min="2049" max="2049" width="6.85546875" style="160" customWidth="1"/>
    <col min="2050" max="2050" width="43.85546875" style="160" customWidth="1"/>
    <col min="2051" max="2051" width="23.5703125" style="160" customWidth="1"/>
    <col min="2052" max="2052" width="16.42578125" style="160" customWidth="1"/>
    <col min="2053" max="2055" width="21.85546875" style="160" customWidth="1"/>
    <col min="2056" max="2056" width="20.42578125" style="160" customWidth="1"/>
    <col min="2057" max="2057" width="23.5703125" style="160" bestFit="1" customWidth="1"/>
    <col min="2058" max="2058" width="0" style="160" hidden="1" customWidth="1"/>
    <col min="2059" max="2304" width="9.140625" style="160"/>
    <col min="2305" max="2305" width="6.85546875" style="160" customWidth="1"/>
    <col min="2306" max="2306" width="43.85546875" style="160" customWidth="1"/>
    <col min="2307" max="2307" width="23.5703125" style="160" customWidth="1"/>
    <col min="2308" max="2308" width="16.42578125" style="160" customWidth="1"/>
    <col min="2309" max="2311" width="21.85546875" style="160" customWidth="1"/>
    <col min="2312" max="2312" width="20.42578125" style="160" customWidth="1"/>
    <col min="2313" max="2313" width="23.5703125" style="160" bestFit="1" customWidth="1"/>
    <col min="2314" max="2314" width="0" style="160" hidden="1" customWidth="1"/>
    <col min="2315" max="2560" width="9.140625" style="160"/>
    <col min="2561" max="2561" width="6.85546875" style="160" customWidth="1"/>
    <col min="2562" max="2562" width="43.85546875" style="160" customWidth="1"/>
    <col min="2563" max="2563" width="23.5703125" style="160" customWidth="1"/>
    <col min="2564" max="2564" width="16.42578125" style="160" customWidth="1"/>
    <col min="2565" max="2567" width="21.85546875" style="160" customWidth="1"/>
    <col min="2568" max="2568" width="20.42578125" style="160" customWidth="1"/>
    <col min="2569" max="2569" width="23.5703125" style="160" bestFit="1" customWidth="1"/>
    <col min="2570" max="2570" width="0" style="160" hidden="1" customWidth="1"/>
    <col min="2571" max="2816" width="9.140625" style="160"/>
    <col min="2817" max="2817" width="6.85546875" style="160" customWidth="1"/>
    <col min="2818" max="2818" width="43.85546875" style="160" customWidth="1"/>
    <col min="2819" max="2819" width="23.5703125" style="160" customWidth="1"/>
    <col min="2820" max="2820" width="16.42578125" style="160" customWidth="1"/>
    <col min="2821" max="2823" width="21.85546875" style="160" customWidth="1"/>
    <col min="2824" max="2824" width="20.42578125" style="160" customWidth="1"/>
    <col min="2825" max="2825" width="23.5703125" style="160" bestFit="1" customWidth="1"/>
    <col min="2826" max="2826" width="0" style="160" hidden="1" customWidth="1"/>
    <col min="2827" max="3072" width="9.140625" style="160"/>
    <col min="3073" max="3073" width="6.85546875" style="160" customWidth="1"/>
    <col min="3074" max="3074" width="43.85546875" style="160" customWidth="1"/>
    <col min="3075" max="3075" width="23.5703125" style="160" customWidth="1"/>
    <col min="3076" max="3076" width="16.42578125" style="160" customWidth="1"/>
    <col min="3077" max="3079" width="21.85546875" style="160" customWidth="1"/>
    <col min="3080" max="3080" width="20.42578125" style="160" customWidth="1"/>
    <col min="3081" max="3081" width="23.5703125" style="160" bestFit="1" customWidth="1"/>
    <col min="3082" max="3082" width="0" style="160" hidden="1" customWidth="1"/>
    <col min="3083" max="3328" width="9.140625" style="160"/>
    <col min="3329" max="3329" width="6.85546875" style="160" customWidth="1"/>
    <col min="3330" max="3330" width="43.85546875" style="160" customWidth="1"/>
    <col min="3331" max="3331" width="23.5703125" style="160" customWidth="1"/>
    <col min="3332" max="3332" width="16.42578125" style="160" customWidth="1"/>
    <col min="3333" max="3335" width="21.85546875" style="160" customWidth="1"/>
    <col min="3336" max="3336" width="20.42578125" style="160" customWidth="1"/>
    <col min="3337" max="3337" width="23.5703125" style="160" bestFit="1" customWidth="1"/>
    <col min="3338" max="3338" width="0" style="160" hidden="1" customWidth="1"/>
    <col min="3339" max="3584" width="9.140625" style="160"/>
    <col min="3585" max="3585" width="6.85546875" style="160" customWidth="1"/>
    <col min="3586" max="3586" width="43.85546875" style="160" customWidth="1"/>
    <col min="3587" max="3587" width="23.5703125" style="160" customWidth="1"/>
    <col min="3588" max="3588" width="16.42578125" style="160" customWidth="1"/>
    <col min="3589" max="3591" width="21.85546875" style="160" customWidth="1"/>
    <col min="3592" max="3592" width="20.42578125" style="160" customWidth="1"/>
    <col min="3593" max="3593" width="23.5703125" style="160" bestFit="1" customWidth="1"/>
    <col min="3594" max="3594" width="0" style="160" hidden="1" customWidth="1"/>
    <col min="3595" max="3840" width="9.140625" style="160"/>
    <col min="3841" max="3841" width="6.85546875" style="160" customWidth="1"/>
    <col min="3842" max="3842" width="43.85546875" style="160" customWidth="1"/>
    <col min="3843" max="3843" width="23.5703125" style="160" customWidth="1"/>
    <col min="3844" max="3844" width="16.42578125" style="160" customWidth="1"/>
    <col min="3845" max="3847" width="21.85546875" style="160" customWidth="1"/>
    <col min="3848" max="3848" width="20.42578125" style="160" customWidth="1"/>
    <col min="3849" max="3849" width="23.5703125" style="160" bestFit="1" customWidth="1"/>
    <col min="3850" max="3850" width="0" style="160" hidden="1" customWidth="1"/>
    <col min="3851" max="4096" width="9.140625" style="160"/>
    <col min="4097" max="4097" width="6.85546875" style="160" customWidth="1"/>
    <col min="4098" max="4098" width="43.85546875" style="160" customWidth="1"/>
    <col min="4099" max="4099" width="23.5703125" style="160" customWidth="1"/>
    <col min="4100" max="4100" width="16.42578125" style="160" customWidth="1"/>
    <col min="4101" max="4103" width="21.85546875" style="160" customWidth="1"/>
    <col min="4104" max="4104" width="20.42578125" style="160" customWidth="1"/>
    <col min="4105" max="4105" width="23.5703125" style="160" bestFit="1" customWidth="1"/>
    <col min="4106" max="4106" width="0" style="160" hidden="1" customWidth="1"/>
    <col min="4107" max="4352" width="9.140625" style="160"/>
    <col min="4353" max="4353" width="6.85546875" style="160" customWidth="1"/>
    <col min="4354" max="4354" width="43.85546875" style="160" customWidth="1"/>
    <col min="4355" max="4355" width="23.5703125" style="160" customWidth="1"/>
    <col min="4356" max="4356" width="16.42578125" style="160" customWidth="1"/>
    <col min="4357" max="4359" width="21.85546875" style="160" customWidth="1"/>
    <col min="4360" max="4360" width="20.42578125" style="160" customWidth="1"/>
    <col min="4361" max="4361" width="23.5703125" style="160" bestFit="1" customWidth="1"/>
    <col min="4362" max="4362" width="0" style="160" hidden="1" customWidth="1"/>
    <col min="4363" max="4608" width="9.140625" style="160"/>
    <col min="4609" max="4609" width="6.85546875" style="160" customWidth="1"/>
    <col min="4610" max="4610" width="43.85546875" style="160" customWidth="1"/>
    <col min="4611" max="4611" width="23.5703125" style="160" customWidth="1"/>
    <col min="4612" max="4612" width="16.42578125" style="160" customWidth="1"/>
    <col min="4613" max="4615" width="21.85546875" style="160" customWidth="1"/>
    <col min="4616" max="4616" width="20.42578125" style="160" customWidth="1"/>
    <col min="4617" max="4617" width="23.5703125" style="160" bestFit="1" customWidth="1"/>
    <col min="4618" max="4618" width="0" style="160" hidden="1" customWidth="1"/>
    <col min="4619" max="4864" width="9.140625" style="160"/>
    <col min="4865" max="4865" width="6.85546875" style="160" customWidth="1"/>
    <col min="4866" max="4866" width="43.85546875" style="160" customWidth="1"/>
    <col min="4867" max="4867" width="23.5703125" style="160" customWidth="1"/>
    <col min="4868" max="4868" width="16.42578125" style="160" customWidth="1"/>
    <col min="4869" max="4871" width="21.85546875" style="160" customWidth="1"/>
    <col min="4872" max="4872" width="20.42578125" style="160" customWidth="1"/>
    <col min="4873" max="4873" width="23.5703125" style="160" bestFit="1" customWidth="1"/>
    <col min="4874" max="4874" width="0" style="160" hidden="1" customWidth="1"/>
    <col min="4875" max="5120" width="9.140625" style="160"/>
    <col min="5121" max="5121" width="6.85546875" style="160" customWidth="1"/>
    <col min="5122" max="5122" width="43.85546875" style="160" customWidth="1"/>
    <col min="5123" max="5123" width="23.5703125" style="160" customWidth="1"/>
    <col min="5124" max="5124" width="16.42578125" style="160" customWidth="1"/>
    <col min="5125" max="5127" width="21.85546875" style="160" customWidth="1"/>
    <col min="5128" max="5128" width="20.42578125" style="160" customWidth="1"/>
    <col min="5129" max="5129" width="23.5703125" style="160" bestFit="1" customWidth="1"/>
    <col min="5130" max="5130" width="0" style="160" hidden="1" customWidth="1"/>
    <col min="5131" max="5376" width="9.140625" style="160"/>
    <col min="5377" max="5377" width="6.85546875" style="160" customWidth="1"/>
    <col min="5378" max="5378" width="43.85546875" style="160" customWidth="1"/>
    <col min="5379" max="5379" width="23.5703125" style="160" customWidth="1"/>
    <col min="5380" max="5380" width="16.42578125" style="160" customWidth="1"/>
    <col min="5381" max="5383" width="21.85546875" style="160" customWidth="1"/>
    <col min="5384" max="5384" width="20.42578125" style="160" customWidth="1"/>
    <col min="5385" max="5385" width="23.5703125" style="160" bestFit="1" customWidth="1"/>
    <col min="5386" max="5386" width="0" style="160" hidden="1" customWidth="1"/>
    <col min="5387" max="5632" width="9.140625" style="160"/>
    <col min="5633" max="5633" width="6.85546875" style="160" customWidth="1"/>
    <col min="5634" max="5634" width="43.85546875" style="160" customWidth="1"/>
    <col min="5635" max="5635" width="23.5703125" style="160" customWidth="1"/>
    <col min="5636" max="5636" width="16.42578125" style="160" customWidth="1"/>
    <col min="5637" max="5639" width="21.85546875" style="160" customWidth="1"/>
    <col min="5640" max="5640" width="20.42578125" style="160" customWidth="1"/>
    <col min="5641" max="5641" width="23.5703125" style="160" bestFit="1" customWidth="1"/>
    <col min="5642" max="5642" width="0" style="160" hidden="1" customWidth="1"/>
    <col min="5643" max="5888" width="9.140625" style="160"/>
    <col min="5889" max="5889" width="6.85546875" style="160" customWidth="1"/>
    <col min="5890" max="5890" width="43.85546875" style="160" customWidth="1"/>
    <col min="5891" max="5891" width="23.5703125" style="160" customWidth="1"/>
    <col min="5892" max="5892" width="16.42578125" style="160" customWidth="1"/>
    <col min="5893" max="5895" width="21.85546875" style="160" customWidth="1"/>
    <col min="5896" max="5896" width="20.42578125" style="160" customWidth="1"/>
    <col min="5897" max="5897" width="23.5703125" style="160" bestFit="1" customWidth="1"/>
    <col min="5898" max="5898" width="0" style="160" hidden="1" customWidth="1"/>
    <col min="5899" max="6144" width="9.140625" style="160"/>
    <col min="6145" max="6145" width="6.85546875" style="160" customWidth="1"/>
    <col min="6146" max="6146" width="43.85546875" style="160" customWidth="1"/>
    <col min="6147" max="6147" width="23.5703125" style="160" customWidth="1"/>
    <col min="6148" max="6148" width="16.42578125" style="160" customWidth="1"/>
    <col min="6149" max="6151" width="21.85546875" style="160" customWidth="1"/>
    <col min="6152" max="6152" width="20.42578125" style="160" customWidth="1"/>
    <col min="6153" max="6153" width="23.5703125" style="160" bestFit="1" customWidth="1"/>
    <col min="6154" max="6154" width="0" style="160" hidden="1" customWidth="1"/>
    <col min="6155" max="6400" width="9.140625" style="160"/>
    <col min="6401" max="6401" width="6.85546875" style="160" customWidth="1"/>
    <col min="6402" max="6402" width="43.85546875" style="160" customWidth="1"/>
    <col min="6403" max="6403" width="23.5703125" style="160" customWidth="1"/>
    <col min="6404" max="6404" width="16.42578125" style="160" customWidth="1"/>
    <col min="6405" max="6407" width="21.85546875" style="160" customWidth="1"/>
    <col min="6408" max="6408" width="20.42578125" style="160" customWidth="1"/>
    <col min="6409" max="6409" width="23.5703125" style="160" bestFit="1" customWidth="1"/>
    <col min="6410" max="6410" width="0" style="160" hidden="1" customWidth="1"/>
    <col min="6411" max="6656" width="9.140625" style="160"/>
    <col min="6657" max="6657" width="6.85546875" style="160" customWidth="1"/>
    <col min="6658" max="6658" width="43.85546875" style="160" customWidth="1"/>
    <col min="6659" max="6659" width="23.5703125" style="160" customWidth="1"/>
    <col min="6660" max="6660" width="16.42578125" style="160" customWidth="1"/>
    <col min="6661" max="6663" width="21.85546875" style="160" customWidth="1"/>
    <col min="6664" max="6664" width="20.42578125" style="160" customWidth="1"/>
    <col min="6665" max="6665" width="23.5703125" style="160" bestFit="1" customWidth="1"/>
    <col min="6666" max="6666" width="0" style="160" hidden="1" customWidth="1"/>
    <col min="6667" max="6912" width="9.140625" style="160"/>
    <col min="6913" max="6913" width="6.85546875" style="160" customWidth="1"/>
    <col min="6914" max="6914" width="43.85546875" style="160" customWidth="1"/>
    <col min="6915" max="6915" width="23.5703125" style="160" customWidth="1"/>
    <col min="6916" max="6916" width="16.42578125" style="160" customWidth="1"/>
    <col min="6917" max="6919" width="21.85546875" style="160" customWidth="1"/>
    <col min="6920" max="6920" width="20.42578125" style="160" customWidth="1"/>
    <col min="6921" max="6921" width="23.5703125" style="160" bestFit="1" customWidth="1"/>
    <col min="6922" max="6922" width="0" style="160" hidden="1" customWidth="1"/>
    <col min="6923" max="7168" width="9.140625" style="160"/>
    <col min="7169" max="7169" width="6.85546875" style="160" customWidth="1"/>
    <col min="7170" max="7170" width="43.85546875" style="160" customWidth="1"/>
    <col min="7171" max="7171" width="23.5703125" style="160" customWidth="1"/>
    <col min="7172" max="7172" width="16.42578125" style="160" customWidth="1"/>
    <col min="7173" max="7175" width="21.85546875" style="160" customWidth="1"/>
    <col min="7176" max="7176" width="20.42578125" style="160" customWidth="1"/>
    <col min="7177" max="7177" width="23.5703125" style="160" bestFit="1" customWidth="1"/>
    <col min="7178" max="7178" width="0" style="160" hidden="1" customWidth="1"/>
    <col min="7179" max="7424" width="9.140625" style="160"/>
    <col min="7425" max="7425" width="6.85546875" style="160" customWidth="1"/>
    <col min="7426" max="7426" width="43.85546875" style="160" customWidth="1"/>
    <col min="7427" max="7427" width="23.5703125" style="160" customWidth="1"/>
    <col min="7428" max="7428" width="16.42578125" style="160" customWidth="1"/>
    <col min="7429" max="7431" width="21.85546875" style="160" customWidth="1"/>
    <col min="7432" max="7432" width="20.42578125" style="160" customWidth="1"/>
    <col min="7433" max="7433" width="23.5703125" style="160" bestFit="1" customWidth="1"/>
    <col min="7434" max="7434" width="0" style="160" hidden="1" customWidth="1"/>
    <col min="7435" max="7680" width="9.140625" style="160"/>
    <col min="7681" max="7681" width="6.85546875" style="160" customWidth="1"/>
    <col min="7682" max="7682" width="43.85546875" style="160" customWidth="1"/>
    <col min="7683" max="7683" width="23.5703125" style="160" customWidth="1"/>
    <col min="7684" max="7684" width="16.42578125" style="160" customWidth="1"/>
    <col min="7685" max="7687" width="21.85546875" style="160" customWidth="1"/>
    <col min="7688" max="7688" width="20.42578125" style="160" customWidth="1"/>
    <col min="7689" max="7689" width="23.5703125" style="160" bestFit="1" customWidth="1"/>
    <col min="7690" max="7690" width="0" style="160" hidden="1" customWidth="1"/>
    <col min="7691" max="7936" width="9.140625" style="160"/>
    <col min="7937" max="7937" width="6.85546875" style="160" customWidth="1"/>
    <col min="7938" max="7938" width="43.85546875" style="160" customWidth="1"/>
    <col min="7939" max="7939" width="23.5703125" style="160" customWidth="1"/>
    <col min="7940" max="7940" width="16.42578125" style="160" customWidth="1"/>
    <col min="7941" max="7943" width="21.85546875" style="160" customWidth="1"/>
    <col min="7944" max="7944" width="20.42578125" style="160" customWidth="1"/>
    <col min="7945" max="7945" width="23.5703125" style="160" bestFit="1" customWidth="1"/>
    <col min="7946" max="7946" width="0" style="160" hidden="1" customWidth="1"/>
    <col min="7947" max="8192" width="9.140625" style="160"/>
    <col min="8193" max="8193" width="6.85546875" style="160" customWidth="1"/>
    <col min="8194" max="8194" width="43.85546875" style="160" customWidth="1"/>
    <col min="8195" max="8195" width="23.5703125" style="160" customWidth="1"/>
    <col min="8196" max="8196" width="16.42578125" style="160" customWidth="1"/>
    <col min="8197" max="8199" width="21.85546875" style="160" customWidth="1"/>
    <col min="8200" max="8200" width="20.42578125" style="160" customWidth="1"/>
    <col min="8201" max="8201" width="23.5703125" style="160" bestFit="1" customWidth="1"/>
    <col min="8202" max="8202" width="0" style="160" hidden="1" customWidth="1"/>
    <col min="8203" max="8448" width="9.140625" style="160"/>
    <col min="8449" max="8449" width="6.85546875" style="160" customWidth="1"/>
    <col min="8450" max="8450" width="43.85546875" style="160" customWidth="1"/>
    <col min="8451" max="8451" width="23.5703125" style="160" customWidth="1"/>
    <col min="8452" max="8452" width="16.42578125" style="160" customWidth="1"/>
    <col min="8453" max="8455" width="21.85546875" style="160" customWidth="1"/>
    <col min="8456" max="8456" width="20.42578125" style="160" customWidth="1"/>
    <col min="8457" max="8457" width="23.5703125" style="160" bestFit="1" customWidth="1"/>
    <col min="8458" max="8458" width="0" style="160" hidden="1" customWidth="1"/>
    <col min="8459" max="8704" width="9.140625" style="160"/>
    <col min="8705" max="8705" width="6.85546875" style="160" customWidth="1"/>
    <col min="8706" max="8706" width="43.85546875" style="160" customWidth="1"/>
    <col min="8707" max="8707" width="23.5703125" style="160" customWidth="1"/>
    <col min="8708" max="8708" width="16.42578125" style="160" customWidth="1"/>
    <col min="8709" max="8711" width="21.85546875" style="160" customWidth="1"/>
    <col min="8712" max="8712" width="20.42578125" style="160" customWidth="1"/>
    <col min="8713" max="8713" width="23.5703125" style="160" bestFit="1" customWidth="1"/>
    <col min="8714" max="8714" width="0" style="160" hidden="1" customWidth="1"/>
    <col min="8715" max="8960" width="9.140625" style="160"/>
    <col min="8961" max="8961" width="6.85546875" style="160" customWidth="1"/>
    <col min="8962" max="8962" width="43.85546875" style="160" customWidth="1"/>
    <col min="8963" max="8963" width="23.5703125" style="160" customWidth="1"/>
    <col min="8964" max="8964" width="16.42578125" style="160" customWidth="1"/>
    <col min="8965" max="8967" width="21.85546875" style="160" customWidth="1"/>
    <col min="8968" max="8968" width="20.42578125" style="160" customWidth="1"/>
    <col min="8969" max="8969" width="23.5703125" style="160" bestFit="1" customWidth="1"/>
    <col min="8970" max="8970" width="0" style="160" hidden="1" customWidth="1"/>
    <col min="8971" max="9216" width="9.140625" style="160"/>
    <col min="9217" max="9217" width="6.85546875" style="160" customWidth="1"/>
    <col min="9218" max="9218" width="43.85546875" style="160" customWidth="1"/>
    <col min="9219" max="9219" width="23.5703125" style="160" customWidth="1"/>
    <col min="9220" max="9220" width="16.42578125" style="160" customWidth="1"/>
    <col min="9221" max="9223" width="21.85546875" style="160" customWidth="1"/>
    <col min="9224" max="9224" width="20.42578125" style="160" customWidth="1"/>
    <col min="9225" max="9225" width="23.5703125" style="160" bestFit="1" customWidth="1"/>
    <col min="9226" max="9226" width="0" style="160" hidden="1" customWidth="1"/>
    <col min="9227" max="9472" width="9.140625" style="160"/>
    <col min="9473" max="9473" width="6.85546875" style="160" customWidth="1"/>
    <col min="9474" max="9474" width="43.85546875" style="160" customWidth="1"/>
    <col min="9475" max="9475" width="23.5703125" style="160" customWidth="1"/>
    <col min="9476" max="9476" width="16.42578125" style="160" customWidth="1"/>
    <col min="9477" max="9479" width="21.85546875" style="160" customWidth="1"/>
    <col min="9480" max="9480" width="20.42578125" style="160" customWidth="1"/>
    <col min="9481" max="9481" width="23.5703125" style="160" bestFit="1" customWidth="1"/>
    <col min="9482" max="9482" width="0" style="160" hidden="1" customWidth="1"/>
    <col min="9483" max="9728" width="9.140625" style="160"/>
    <col min="9729" max="9729" width="6.85546875" style="160" customWidth="1"/>
    <col min="9730" max="9730" width="43.85546875" style="160" customWidth="1"/>
    <col min="9731" max="9731" width="23.5703125" style="160" customWidth="1"/>
    <col min="9732" max="9732" width="16.42578125" style="160" customWidth="1"/>
    <col min="9733" max="9735" width="21.85546875" style="160" customWidth="1"/>
    <col min="9736" max="9736" width="20.42578125" style="160" customWidth="1"/>
    <col min="9737" max="9737" width="23.5703125" style="160" bestFit="1" customWidth="1"/>
    <col min="9738" max="9738" width="0" style="160" hidden="1" customWidth="1"/>
    <col min="9739" max="9984" width="9.140625" style="160"/>
    <col min="9985" max="9985" width="6.85546875" style="160" customWidth="1"/>
    <col min="9986" max="9986" width="43.85546875" style="160" customWidth="1"/>
    <col min="9987" max="9987" width="23.5703125" style="160" customWidth="1"/>
    <col min="9988" max="9988" width="16.42578125" style="160" customWidth="1"/>
    <col min="9989" max="9991" width="21.85546875" style="160" customWidth="1"/>
    <col min="9992" max="9992" width="20.42578125" style="160" customWidth="1"/>
    <col min="9993" max="9993" width="23.5703125" style="160" bestFit="1" customWidth="1"/>
    <col min="9994" max="9994" width="0" style="160" hidden="1" customWidth="1"/>
    <col min="9995" max="10240" width="9.140625" style="160"/>
    <col min="10241" max="10241" width="6.85546875" style="160" customWidth="1"/>
    <col min="10242" max="10242" width="43.85546875" style="160" customWidth="1"/>
    <col min="10243" max="10243" width="23.5703125" style="160" customWidth="1"/>
    <col min="10244" max="10244" width="16.42578125" style="160" customWidth="1"/>
    <col min="10245" max="10247" width="21.85546875" style="160" customWidth="1"/>
    <col min="10248" max="10248" width="20.42578125" style="160" customWidth="1"/>
    <col min="10249" max="10249" width="23.5703125" style="160" bestFit="1" customWidth="1"/>
    <col min="10250" max="10250" width="0" style="160" hidden="1" customWidth="1"/>
    <col min="10251" max="10496" width="9.140625" style="160"/>
    <col min="10497" max="10497" width="6.85546875" style="160" customWidth="1"/>
    <col min="10498" max="10498" width="43.85546875" style="160" customWidth="1"/>
    <col min="10499" max="10499" width="23.5703125" style="160" customWidth="1"/>
    <col min="10500" max="10500" width="16.42578125" style="160" customWidth="1"/>
    <col min="10501" max="10503" width="21.85546875" style="160" customWidth="1"/>
    <col min="10504" max="10504" width="20.42578125" style="160" customWidth="1"/>
    <col min="10505" max="10505" width="23.5703125" style="160" bestFit="1" customWidth="1"/>
    <col min="10506" max="10506" width="0" style="160" hidden="1" customWidth="1"/>
    <col min="10507" max="10752" width="9.140625" style="160"/>
    <col min="10753" max="10753" width="6.85546875" style="160" customWidth="1"/>
    <col min="10754" max="10754" width="43.85546875" style="160" customWidth="1"/>
    <col min="10755" max="10755" width="23.5703125" style="160" customWidth="1"/>
    <col min="10756" max="10756" width="16.42578125" style="160" customWidth="1"/>
    <col min="10757" max="10759" width="21.85546875" style="160" customWidth="1"/>
    <col min="10760" max="10760" width="20.42578125" style="160" customWidth="1"/>
    <col min="10761" max="10761" width="23.5703125" style="160" bestFit="1" customWidth="1"/>
    <col min="10762" max="10762" width="0" style="160" hidden="1" customWidth="1"/>
    <col min="10763" max="11008" width="9.140625" style="160"/>
    <col min="11009" max="11009" width="6.85546875" style="160" customWidth="1"/>
    <col min="11010" max="11010" width="43.85546875" style="160" customWidth="1"/>
    <col min="11011" max="11011" width="23.5703125" style="160" customWidth="1"/>
    <col min="11012" max="11012" width="16.42578125" style="160" customWidth="1"/>
    <col min="11013" max="11015" width="21.85546875" style="160" customWidth="1"/>
    <col min="11016" max="11016" width="20.42578125" style="160" customWidth="1"/>
    <col min="11017" max="11017" width="23.5703125" style="160" bestFit="1" customWidth="1"/>
    <col min="11018" max="11018" width="0" style="160" hidden="1" customWidth="1"/>
    <col min="11019" max="11264" width="9.140625" style="160"/>
    <col min="11265" max="11265" width="6.85546875" style="160" customWidth="1"/>
    <col min="11266" max="11266" width="43.85546875" style="160" customWidth="1"/>
    <col min="11267" max="11267" width="23.5703125" style="160" customWidth="1"/>
    <col min="11268" max="11268" width="16.42578125" style="160" customWidth="1"/>
    <col min="11269" max="11271" width="21.85546875" style="160" customWidth="1"/>
    <col min="11272" max="11272" width="20.42578125" style="160" customWidth="1"/>
    <col min="11273" max="11273" width="23.5703125" style="160" bestFit="1" customWidth="1"/>
    <col min="11274" max="11274" width="0" style="160" hidden="1" customWidth="1"/>
    <col min="11275" max="11520" width="9.140625" style="160"/>
    <col min="11521" max="11521" width="6.85546875" style="160" customWidth="1"/>
    <col min="11522" max="11522" width="43.85546875" style="160" customWidth="1"/>
    <col min="11523" max="11523" width="23.5703125" style="160" customWidth="1"/>
    <col min="11524" max="11524" width="16.42578125" style="160" customWidth="1"/>
    <col min="11525" max="11527" width="21.85546875" style="160" customWidth="1"/>
    <col min="11528" max="11528" width="20.42578125" style="160" customWidth="1"/>
    <col min="11529" max="11529" width="23.5703125" style="160" bestFit="1" customWidth="1"/>
    <col min="11530" max="11530" width="0" style="160" hidden="1" customWidth="1"/>
    <col min="11531" max="11776" width="9.140625" style="160"/>
    <col min="11777" max="11777" width="6.85546875" style="160" customWidth="1"/>
    <col min="11778" max="11778" width="43.85546875" style="160" customWidth="1"/>
    <col min="11779" max="11779" width="23.5703125" style="160" customWidth="1"/>
    <col min="11780" max="11780" width="16.42578125" style="160" customWidth="1"/>
    <col min="11781" max="11783" width="21.85546875" style="160" customWidth="1"/>
    <col min="11784" max="11784" width="20.42578125" style="160" customWidth="1"/>
    <col min="11785" max="11785" width="23.5703125" style="160" bestFit="1" customWidth="1"/>
    <col min="11786" max="11786" width="0" style="160" hidden="1" customWidth="1"/>
    <col min="11787" max="12032" width="9.140625" style="160"/>
    <col min="12033" max="12033" width="6.85546875" style="160" customWidth="1"/>
    <col min="12034" max="12034" width="43.85546875" style="160" customWidth="1"/>
    <col min="12035" max="12035" width="23.5703125" style="160" customWidth="1"/>
    <col min="12036" max="12036" width="16.42578125" style="160" customWidth="1"/>
    <col min="12037" max="12039" width="21.85546875" style="160" customWidth="1"/>
    <col min="12040" max="12040" width="20.42578125" style="160" customWidth="1"/>
    <col min="12041" max="12041" width="23.5703125" style="160" bestFit="1" customWidth="1"/>
    <col min="12042" max="12042" width="0" style="160" hidden="1" customWidth="1"/>
    <col min="12043" max="12288" width="9.140625" style="160"/>
    <col min="12289" max="12289" width="6.85546875" style="160" customWidth="1"/>
    <col min="12290" max="12290" width="43.85546875" style="160" customWidth="1"/>
    <col min="12291" max="12291" width="23.5703125" style="160" customWidth="1"/>
    <col min="12292" max="12292" width="16.42578125" style="160" customWidth="1"/>
    <col min="12293" max="12295" width="21.85546875" style="160" customWidth="1"/>
    <col min="12296" max="12296" width="20.42578125" style="160" customWidth="1"/>
    <col min="12297" max="12297" width="23.5703125" style="160" bestFit="1" customWidth="1"/>
    <col min="12298" max="12298" width="0" style="160" hidden="1" customWidth="1"/>
    <col min="12299" max="12544" width="9.140625" style="160"/>
    <col min="12545" max="12545" width="6.85546875" style="160" customWidth="1"/>
    <col min="12546" max="12546" width="43.85546875" style="160" customWidth="1"/>
    <col min="12547" max="12547" width="23.5703125" style="160" customWidth="1"/>
    <col min="12548" max="12548" width="16.42578125" style="160" customWidth="1"/>
    <col min="12549" max="12551" width="21.85546875" style="160" customWidth="1"/>
    <col min="12552" max="12552" width="20.42578125" style="160" customWidth="1"/>
    <col min="12553" max="12553" width="23.5703125" style="160" bestFit="1" customWidth="1"/>
    <col min="12554" max="12554" width="0" style="160" hidden="1" customWidth="1"/>
    <col min="12555" max="12800" width="9.140625" style="160"/>
    <col min="12801" max="12801" width="6.85546875" style="160" customWidth="1"/>
    <col min="12802" max="12802" width="43.85546875" style="160" customWidth="1"/>
    <col min="12803" max="12803" width="23.5703125" style="160" customWidth="1"/>
    <col min="12804" max="12804" width="16.42578125" style="160" customWidth="1"/>
    <col min="12805" max="12807" width="21.85546875" style="160" customWidth="1"/>
    <col min="12808" max="12808" width="20.42578125" style="160" customWidth="1"/>
    <col min="12809" max="12809" width="23.5703125" style="160" bestFit="1" customWidth="1"/>
    <col min="12810" max="12810" width="0" style="160" hidden="1" customWidth="1"/>
    <col min="12811" max="13056" width="9.140625" style="160"/>
    <col min="13057" max="13057" width="6.85546875" style="160" customWidth="1"/>
    <col min="13058" max="13058" width="43.85546875" style="160" customWidth="1"/>
    <col min="13059" max="13059" width="23.5703125" style="160" customWidth="1"/>
    <col min="13060" max="13060" width="16.42578125" style="160" customWidth="1"/>
    <col min="13061" max="13063" width="21.85546875" style="160" customWidth="1"/>
    <col min="13064" max="13064" width="20.42578125" style="160" customWidth="1"/>
    <col min="13065" max="13065" width="23.5703125" style="160" bestFit="1" customWidth="1"/>
    <col min="13066" max="13066" width="0" style="160" hidden="1" customWidth="1"/>
    <col min="13067" max="13312" width="9.140625" style="160"/>
    <col min="13313" max="13313" width="6.85546875" style="160" customWidth="1"/>
    <col min="13314" max="13314" width="43.85546875" style="160" customWidth="1"/>
    <col min="13315" max="13315" width="23.5703125" style="160" customWidth="1"/>
    <col min="13316" max="13316" width="16.42578125" style="160" customWidth="1"/>
    <col min="13317" max="13319" width="21.85546875" style="160" customWidth="1"/>
    <col min="13320" max="13320" width="20.42578125" style="160" customWidth="1"/>
    <col min="13321" max="13321" width="23.5703125" style="160" bestFit="1" customWidth="1"/>
    <col min="13322" max="13322" width="0" style="160" hidden="1" customWidth="1"/>
    <col min="13323" max="13568" width="9.140625" style="160"/>
    <col min="13569" max="13569" width="6.85546875" style="160" customWidth="1"/>
    <col min="13570" max="13570" width="43.85546875" style="160" customWidth="1"/>
    <col min="13571" max="13571" width="23.5703125" style="160" customWidth="1"/>
    <col min="13572" max="13572" width="16.42578125" style="160" customWidth="1"/>
    <col min="13573" max="13575" width="21.85546875" style="160" customWidth="1"/>
    <col min="13576" max="13576" width="20.42578125" style="160" customWidth="1"/>
    <col min="13577" max="13577" width="23.5703125" style="160" bestFit="1" customWidth="1"/>
    <col min="13578" max="13578" width="0" style="160" hidden="1" customWidth="1"/>
    <col min="13579" max="13824" width="9.140625" style="160"/>
    <col min="13825" max="13825" width="6.85546875" style="160" customWidth="1"/>
    <col min="13826" max="13826" width="43.85546875" style="160" customWidth="1"/>
    <col min="13827" max="13827" width="23.5703125" style="160" customWidth="1"/>
    <col min="13828" max="13828" width="16.42578125" style="160" customWidth="1"/>
    <col min="13829" max="13831" width="21.85546875" style="160" customWidth="1"/>
    <col min="13832" max="13832" width="20.42578125" style="160" customWidth="1"/>
    <col min="13833" max="13833" width="23.5703125" style="160" bestFit="1" customWidth="1"/>
    <col min="13834" max="13834" width="0" style="160" hidden="1" customWidth="1"/>
    <col min="13835" max="14080" width="9.140625" style="160"/>
    <col min="14081" max="14081" width="6.85546875" style="160" customWidth="1"/>
    <col min="14082" max="14082" width="43.85546875" style="160" customWidth="1"/>
    <col min="14083" max="14083" width="23.5703125" style="160" customWidth="1"/>
    <col min="14084" max="14084" width="16.42578125" style="160" customWidth="1"/>
    <col min="14085" max="14087" width="21.85546875" style="160" customWidth="1"/>
    <col min="14088" max="14088" width="20.42578125" style="160" customWidth="1"/>
    <col min="14089" max="14089" width="23.5703125" style="160" bestFit="1" customWidth="1"/>
    <col min="14090" max="14090" width="0" style="160" hidden="1" customWidth="1"/>
    <col min="14091" max="14336" width="9.140625" style="160"/>
    <col min="14337" max="14337" width="6.85546875" style="160" customWidth="1"/>
    <col min="14338" max="14338" width="43.85546875" style="160" customWidth="1"/>
    <col min="14339" max="14339" width="23.5703125" style="160" customWidth="1"/>
    <col min="14340" max="14340" width="16.42578125" style="160" customWidth="1"/>
    <col min="14341" max="14343" width="21.85546875" style="160" customWidth="1"/>
    <col min="14344" max="14344" width="20.42578125" style="160" customWidth="1"/>
    <col min="14345" max="14345" width="23.5703125" style="160" bestFit="1" customWidth="1"/>
    <col min="14346" max="14346" width="0" style="160" hidden="1" customWidth="1"/>
    <col min="14347" max="14592" width="9.140625" style="160"/>
    <col min="14593" max="14593" width="6.85546875" style="160" customWidth="1"/>
    <col min="14594" max="14594" width="43.85546875" style="160" customWidth="1"/>
    <col min="14595" max="14595" width="23.5703125" style="160" customWidth="1"/>
    <col min="14596" max="14596" width="16.42578125" style="160" customWidth="1"/>
    <col min="14597" max="14599" width="21.85546875" style="160" customWidth="1"/>
    <col min="14600" max="14600" width="20.42578125" style="160" customWidth="1"/>
    <col min="14601" max="14601" width="23.5703125" style="160" bestFit="1" customWidth="1"/>
    <col min="14602" max="14602" width="0" style="160" hidden="1" customWidth="1"/>
    <col min="14603" max="14848" width="9.140625" style="160"/>
    <col min="14849" max="14849" width="6.85546875" style="160" customWidth="1"/>
    <col min="14850" max="14850" width="43.85546875" style="160" customWidth="1"/>
    <col min="14851" max="14851" width="23.5703125" style="160" customWidth="1"/>
    <col min="14852" max="14852" width="16.42578125" style="160" customWidth="1"/>
    <col min="14853" max="14855" width="21.85546875" style="160" customWidth="1"/>
    <col min="14856" max="14856" width="20.42578125" style="160" customWidth="1"/>
    <col min="14857" max="14857" width="23.5703125" style="160" bestFit="1" customWidth="1"/>
    <col min="14858" max="14858" width="0" style="160" hidden="1" customWidth="1"/>
    <col min="14859" max="15104" width="9.140625" style="160"/>
    <col min="15105" max="15105" width="6.85546875" style="160" customWidth="1"/>
    <col min="15106" max="15106" width="43.85546875" style="160" customWidth="1"/>
    <col min="15107" max="15107" width="23.5703125" style="160" customWidth="1"/>
    <col min="15108" max="15108" width="16.42578125" style="160" customWidth="1"/>
    <col min="15109" max="15111" width="21.85546875" style="160" customWidth="1"/>
    <col min="15112" max="15112" width="20.42578125" style="160" customWidth="1"/>
    <col min="15113" max="15113" width="23.5703125" style="160" bestFit="1" customWidth="1"/>
    <col min="15114" max="15114" width="0" style="160" hidden="1" customWidth="1"/>
    <col min="15115" max="15360" width="9.140625" style="160"/>
    <col min="15361" max="15361" width="6.85546875" style="160" customWidth="1"/>
    <col min="15362" max="15362" width="43.85546875" style="160" customWidth="1"/>
    <col min="15363" max="15363" width="23.5703125" style="160" customWidth="1"/>
    <col min="15364" max="15364" width="16.42578125" style="160" customWidth="1"/>
    <col min="15365" max="15367" width="21.85546875" style="160" customWidth="1"/>
    <col min="15368" max="15368" width="20.42578125" style="160" customWidth="1"/>
    <col min="15369" max="15369" width="23.5703125" style="160" bestFit="1" customWidth="1"/>
    <col min="15370" max="15370" width="0" style="160" hidden="1" customWidth="1"/>
    <col min="15371" max="15616" width="9.140625" style="160"/>
    <col min="15617" max="15617" width="6.85546875" style="160" customWidth="1"/>
    <col min="15618" max="15618" width="43.85546875" style="160" customWidth="1"/>
    <col min="15619" max="15619" width="23.5703125" style="160" customWidth="1"/>
    <col min="15620" max="15620" width="16.42578125" style="160" customWidth="1"/>
    <col min="15621" max="15623" width="21.85546875" style="160" customWidth="1"/>
    <col min="15624" max="15624" width="20.42578125" style="160" customWidth="1"/>
    <col min="15625" max="15625" width="23.5703125" style="160" bestFit="1" customWidth="1"/>
    <col min="15626" max="15626" width="0" style="160" hidden="1" customWidth="1"/>
    <col min="15627" max="15872" width="9.140625" style="160"/>
    <col min="15873" max="15873" width="6.85546875" style="160" customWidth="1"/>
    <col min="15874" max="15874" width="43.85546875" style="160" customWidth="1"/>
    <col min="15875" max="15875" width="23.5703125" style="160" customWidth="1"/>
    <col min="15876" max="15876" width="16.42578125" style="160" customWidth="1"/>
    <col min="15877" max="15879" width="21.85546875" style="160" customWidth="1"/>
    <col min="15880" max="15880" width="20.42578125" style="160" customWidth="1"/>
    <col min="15881" max="15881" width="23.5703125" style="160" bestFit="1" customWidth="1"/>
    <col min="15882" max="15882" width="0" style="160" hidden="1" customWidth="1"/>
    <col min="15883" max="16128" width="9.140625" style="160"/>
    <col min="16129" max="16129" width="6.85546875" style="160" customWidth="1"/>
    <col min="16130" max="16130" width="43.85546875" style="160" customWidth="1"/>
    <col min="16131" max="16131" width="23.5703125" style="160" customWidth="1"/>
    <col min="16132" max="16132" width="16.42578125" style="160" customWidth="1"/>
    <col min="16133" max="16135" width="21.85546875" style="160" customWidth="1"/>
    <col min="16136" max="16136" width="20.42578125" style="160" customWidth="1"/>
    <col min="16137" max="16137" width="23.5703125" style="160" bestFit="1" customWidth="1"/>
    <col min="16138" max="16138" width="0" style="160" hidden="1" customWidth="1"/>
    <col min="16139" max="16384" width="9.140625" style="160"/>
  </cols>
  <sheetData>
    <row r="1" spans="2:8" ht="9" customHeight="1" thickBot="1"/>
    <row r="2" spans="2:8" ht="21" customHeight="1" thickBot="1">
      <c r="B2" s="553" t="s">
        <v>55</v>
      </c>
      <c r="C2" s="554"/>
      <c r="D2" s="554"/>
      <c r="E2" s="554"/>
      <c r="F2" s="554"/>
      <c r="G2" s="555"/>
      <c r="H2" s="161"/>
    </row>
    <row r="3" spans="2:8" ht="21" customHeight="1">
      <c r="B3" s="187"/>
      <c r="C3" s="187"/>
      <c r="D3" s="187"/>
      <c r="E3" s="187"/>
      <c r="F3" s="187"/>
      <c r="G3" s="187"/>
      <c r="H3" s="161"/>
    </row>
    <row r="4" spans="2:8" ht="21" customHeight="1">
      <c r="B4" s="187"/>
      <c r="C4" s="187"/>
      <c r="D4" s="187"/>
      <c r="E4" s="187"/>
      <c r="F4" s="187"/>
      <c r="G4" s="187"/>
      <c r="H4" s="161"/>
    </row>
    <row r="5" spans="2:8" ht="21" customHeight="1">
      <c r="B5" s="187"/>
      <c r="C5" s="187"/>
      <c r="D5" s="187"/>
      <c r="E5" s="187"/>
      <c r="F5" s="187"/>
      <c r="G5" s="187"/>
      <c r="H5" s="161"/>
    </row>
    <row r="6" spans="2:8" ht="21" customHeight="1">
      <c r="B6" s="187"/>
      <c r="C6" s="187"/>
      <c r="D6" s="187"/>
      <c r="E6" s="187"/>
      <c r="F6" s="187"/>
      <c r="G6" s="187"/>
      <c r="H6" s="161"/>
    </row>
    <row r="7" spans="2:8" ht="21" customHeight="1">
      <c r="B7" s="187"/>
      <c r="C7" s="187"/>
      <c r="D7" s="187"/>
      <c r="E7" s="187"/>
      <c r="F7" s="187"/>
      <c r="G7" s="187"/>
      <c r="H7" s="161"/>
    </row>
    <row r="8" spans="2:8" ht="21" customHeight="1">
      <c r="B8" s="187"/>
      <c r="C8" s="187"/>
      <c r="D8" s="187"/>
      <c r="E8" s="187"/>
      <c r="F8" s="187"/>
      <c r="G8" s="187"/>
      <c r="H8" s="161"/>
    </row>
    <row r="9" spans="2:8" ht="21" customHeight="1">
      <c r="B9" s="187"/>
      <c r="C9" s="187"/>
      <c r="D9" s="187"/>
      <c r="E9" s="187"/>
      <c r="F9" s="187"/>
      <c r="G9" s="187"/>
      <c r="H9" s="161"/>
    </row>
    <row r="10" spans="2:8" ht="21" customHeight="1">
      <c r="B10" s="187"/>
      <c r="C10" s="187"/>
      <c r="D10" s="187"/>
      <c r="E10" s="187"/>
      <c r="F10" s="187"/>
      <c r="G10" s="187"/>
      <c r="H10" s="161"/>
    </row>
    <row r="11" spans="2:8" ht="21" customHeight="1">
      <c r="B11" s="187"/>
      <c r="C11" s="187"/>
      <c r="D11" s="187"/>
      <c r="E11" s="187"/>
      <c r="F11" s="187"/>
      <c r="G11" s="187"/>
      <c r="H11" s="161"/>
    </row>
    <row r="12" spans="2:8" ht="21" customHeight="1">
      <c r="B12" s="187"/>
      <c r="C12" s="187"/>
      <c r="D12" s="187"/>
      <c r="E12" s="187"/>
      <c r="F12" s="187"/>
      <c r="G12" s="187"/>
      <c r="H12" s="161"/>
    </row>
    <row r="13" spans="2:8" ht="21" customHeight="1">
      <c r="B13" s="187"/>
      <c r="C13" s="187"/>
      <c r="D13" s="187"/>
      <c r="E13" s="187"/>
      <c r="F13" s="187"/>
      <c r="G13" s="187"/>
      <c r="H13" s="161"/>
    </row>
    <row r="14" spans="2:8" ht="21" customHeight="1">
      <c r="B14" s="187"/>
      <c r="C14" s="187"/>
      <c r="D14" s="187"/>
      <c r="E14" s="187"/>
      <c r="F14" s="187"/>
      <c r="G14" s="187"/>
      <c r="H14" s="161"/>
    </row>
    <row r="15" spans="2:8" ht="21" customHeight="1">
      <c r="B15" s="187"/>
      <c r="C15" s="187"/>
      <c r="D15" s="187"/>
      <c r="E15" s="187"/>
      <c r="F15" s="187"/>
      <c r="G15" s="187"/>
      <c r="H15" s="161"/>
    </row>
    <row r="16" spans="2:8" ht="21" customHeight="1">
      <c r="B16" s="187"/>
      <c r="C16" s="187"/>
      <c r="D16" s="187"/>
      <c r="E16" s="187"/>
      <c r="F16" s="187"/>
      <c r="G16" s="187"/>
      <c r="H16" s="161"/>
    </row>
    <row r="17" spans="1:10" ht="21" customHeight="1">
      <c r="B17" s="187"/>
      <c r="C17" s="187"/>
      <c r="D17" s="187"/>
      <c r="E17" s="187"/>
      <c r="F17" s="187"/>
      <c r="G17" s="187"/>
      <c r="H17" s="161"/>
    </row>
    <row r="18" spans="1:10" ht="21" customHeight="1">
      <c r="B18" s="187"/>
      <c r="C18" s="187"/>
      <c r="D18" s="187"/>
      <c r="E18" s="187"/>
      <c r="F18" s="187"/>
      <c r="G18" s="187"/>
      <c r="H18" s="161"/>
    </row>
    <row r="19" spans="1:10" ht="21" customHeight="1">
      <c r="B19" s="187"/>
      <c r="C19" s="187"/>
      <c r="D19" s="187"/>
      <c r="E19" s="187"/>
      <c r="F19" s="187"/>
      <c r="G19" s="187"/>
      <c r="H19" s="161"/>
    </row>
    <row r="20" spans="1:10" ht="21" customHeight="1">
      <c r="B20" s="187"/>
      <c r="C20" s="187"/>
      <c r="D20" s="187"/>
      <c r="E20" s="187"/>
      <c r="F20" s="187"/>
      <c r="G20" s="187"/>
      <c r="H20" s="161"/>
    </row>
    <row r="21" spans="1:10" ht="21" customHeight="1">
      <c r="B21" s="187"/>
      <c r="C21" s="187"/>
      <c r="D21" s="187"/>
      <c r="E21" s="187"/>
      <c r="F21" s="187"/>
      <c r="G21" s="187"/>
      <c r="H21" s="161"/>
    </row>
    <row r="23" spans="1:10" ht="19.5" customHeight="1">
      <c r="B23" s="186" t="s">
        <v>58</v>
      </c>
      <c r="E23" s="184" t="s">
        <v>41</v>
      </c>
      <c r="F23" s="185">
        <f>COUNTA(C30:C33)</f>
        <v>1</v>
      </c>
      <c r="G23" s="162"/>
      <c r="H23" s="163"/>
    </row>
    <row r="24" spans="1:10" ht="25.5" customHeight="1">
      <c r="E24" s="556"/>
      <c r="F24" s="556"/>
      <c r="G24" s="162"/>
      <c r="H24" s="163"/>
      <c r="J24" s="164" t="s">
        <v>9</v>
      </c>
    </row>
    <row r="25" spans="1:10" ht="9.9499999999999993" customHeight="1">
      <c r="B25" s="162"/>
      <c r="C25" s="165"/>
      <c r="D25" s="165"/>
      <c r="E25" s="162"/>
      <c r="G25" s="162"/>
      <c r="H25" s="163"/>
      <c r="J25" s="164" t="s">
        <v>42</v>
      </c>
    </row>
    <row r="26" spans="1:10" ht="19.5" customHeight="1" thickBot="1">
      <c r="B26" s="166" t="s">
        <v>43</v>
      </c>
      <c r="C26" s="162"/>
      <c r="D26" s="565" t="s">
        <v>44</v>
      </c>
      <c r="E26" s="566"/>
      <c r="F26" s="567"/>
      <c r="H26" s="167"/>
      <c r="J26" s="164" t="s">
        <v>45</v>
      </c>
    </row>
    <row r="27" spans="1:10" ht="20.100000000000001" customHeight="1">
      <c r="B27" s="557" t="s">
        <v>46</v>
      </c>
      <c r="C27" s="559" t="s">
        <v>47</v>
      </c>
      <c r="D27" s="563" t="s">
        <v>56</v>
      </c>
      <c r="E27" s="561" t="s">
        <v>59</v>
      </c>
      <c r="F27" s="561" t="s">
        <v>48</v>
      </c>
      <c r="G27" s="561" t="s">
        <v>60</v>
      </c>
      <c r="H27" s="568" t="s">
        <v>61</v>
      </c>
      <c r="I27" s="568" t="s">
        <v>62</v>
      </c>
    </row>
    <row r="28" spans="1:10" ht="17.25" customHeight="1">
      <c r="B28" s="558"/>
      <c r="C28" s="560"/>
      <c r="D28" s="564"/>
      <c r="E28" s="562"/>
      <c r="F28" s="562"/>
      <c r="G28" s="562"/>
      <c r="H28" s="569"/>
      <c r="I28" s="569"/>
    </row>
    <row r="29" spans="1:10" ht="13.7" customHeight="1" thickBot="1">
      <c r="A29" s="168" t="s">
        <v>23</v>
      </c>
      <c r="B29" s="181"/>
      <c r="C29" s="182"/>
      <c r="D29" s="182"/>
      <c r="E29" s="183"/>
      <c r="F29" s="183"/>
      <c r="G29" s="183"/>
      <c r="H29" s="192"/>
      <c r="I29" s="192"/>
    </row>
    <row r="30" spans="1:10" ht="18.95" customHeight="1">
      <c r="A30" s="160" t="e">
        <f>IF(OR(B30&lt;&gt;"",C30&lt;&gt;"",D30&lt;&gt;"",E30&lt;&gt;"",#REF!&lt;&gt;""),"Show","Hide")</f>
        <v>#REF!</v>
      </c>
      <c r="B30" s="178" t="s">
        <v>49</v>
      </c>
      <c r="C30" s="179" t="s">
        <v>42</v>
      </c>
      <c r="D30" s="180">
        <v>11</v>
      </c>
      <c r="E30" s="180">
        <v>0.25</v>
      </c>
      <c r="F30" s="180">
        <v>0.25</v>
      </c>
      <c r="G30" s="160">
        <v>35</v>
      </c>
      <c r="H30" s="188">
        <f>IF(14-(D30+E30+F30)&gt;0,14-(D30+E30+F30),0)</f>
        <v>2.5</v>
      </c>
      <c r="I30" s="188">
        <f>G30*H30*13</f>
        <v>1137.5</v>
      </c>
    </row>
    <row r="31" spans="1:10" ht="18.95" customHeight="1">
      <c r="A31" s="160" t="e">
        <f>IF(OR(B31&lt;&gt;"",C31&lt;&gt;"",E31&lt;&gt;"",#REF!&lt;&gt;"",#REF!&lt;&gt;""),"Show","Hide")</f>
        <v>#REF!</v>
      </c>
      <c r="B31" s="174"/>
      <c r="C31" s="175"/>
      <c r="D31" s="177">
        <f>SUM($E31:$E31)</f>
        <v>0</v>
      </c>
      <c r="E31" s="176"/>
    </row>
    <row r="32" spans="1:10" ht="18.95" customHeight="1">
      <c r="A32" s="160" t="e">
        <f>IF(OR(B32&lt;&gt;"",C32&lt;&gt;"",E32&lt;&gt;"",#REF!&lt;&gt;"",#REF!&lt;&gt;""),"Show","Hide")</f>
        <v>#REF!</v>
      </c>
      <c r="B32" s="174"/>
      <c r="C32" s="175"/>
      <c r="D32" s="177">
        <f>SUM($E32:$E32)</f>
        <v>0</v>
      </c>
      <c r="E32" s="176"/>
    </row>
    <row r="33" spans="1:8" ht="18.95" customHeight="1">
      <c r="A33" s="160" t="e">
        <f>IF(OR(B33&lt;&gt;"",C33&lt;&gt;"",E33&lt;&gt;"",#REF!&lt;&gt;"",#REF!&lt;&gt;""),"Show","Hide")</f>
        <v>#REF!</v>
      </c>
      <c r="B33" s="174"/>
      <c r="C33" s="175"/>
      <c r="D33" s="177">
        <f>SUM($E33:$E33)</f>
        <v>0</v>
      </c>
      <c r="E33" s="176"/>
    </row>
    <row r="34" spans="1:8" ht="3.75" customHeight="1">
      <c r="A34" s="169"/>
      <c r="B34" s="576"/>
      <c r="C34" s="577"/>
      <c r="D34" s="577"/>
      <c r="E34" s="577"/>
      <c r="F34" s="577"/>
      <c r="G34" s="577"/>
      <c r="H34" s="578"/>
    </row>
    <row r="35" spans="1:8">
      <c r="B35" s="170"/>
      <c r="C35" s="170"/>
      <c r="D35" s="170"/>
      <c r="E35" s="170"/>
      <c r="F35" s="170"/>
      <c r="G35" s="170"/>
    </row>
    <row r="36" spans="1:8" ht="13.5" thickBot="1">
      <c r="B36" s="170"/>
      <c r="C36" s="170"/>
      <c r="D36" s="170"/>
      <c r="E36" s="170"/>
      <c r="F36" s="170"/>
      <c r="G36" s="170"/>
    </row>
    <row r="37" spans="1:8" ht="15">
      <c r="B37" s="579" t="s">
        <v>50</v>
      </c>
      <c r="C37" s="580"/>
      <c r="D37" s="580"/>
      <c r="E37" s="580"/>
      <c r="F37" s="580"/>
      <c r="G37" s="581"/>
    </row>
    <row r="38" spans="1:8" ht="39" customHeight="1">
      <c r="B38" s="582" t="s">
        <v>57</v>
      </c>
      <c r="C38" s="583"/>
      <c r="D38" s="583"/>
      <c r="E38" s="583"/>
      <c r="F38" s="583"/>
      <c r="G38" s="584"/>
    </row>
    <row r="39" spans="1:8" ht="35.25" customHeight="1">
      <c r="B39" s="585" t="s">
        <v>51</v>
      </c>
      <c r="C39" s="571"/>
      <c r="D39" s="571"/>
      <c r="E39" s="571"/>
      <c r="F39" s="571"/>
      <c r="G39" s="572"/>
    </row>
    <row r="40" spans="1:8" ht="16.5">
      <c r="B40" s="570" t="s">
        <v>52</v>
      </c>
      <c r="C40" s="571"/>
      <c r="D40" s="571"/>
      <c r="E40" s="571"/>
      <c r="F40" s="571"/>
      <c r="G40" s="572"/>
    </row>
    <row r="41" spans="1:8" ht="16.5">
      <c r="B41" s="570" t="s">
        <v>53</v>
      </c>
      <c r="C41" s="571"/>
      <c r="D41" s="571"/>
      <c r="E41" s="571"/>
      <c r="F41" s="571"/>
      <c r="G41" s="572"/>
    </row>
    <row r="42" spans="1:8" ht="7.5" customHeight="1">
      <c r="B42" s="171"/>
      <c r="C42" s="172"/>
      <c r="D42" s="172"/>
      <c r="E42" s="172"/>
      <c r="F42" s="172"/>
      <c r="G42" s="173"/>
    </row>
    <row r="43" spans="1:8" ht="16.5">
      <c r="B43" s="570" t="s">
        <v>51</v>
      </c>
      <c r="C43" s="571"/>
      <c r="D43" s="571"/>
      <c r="E43" s="571"/>
      <c r="F43" s="571"/>
      <c r="G43" s="572"/>
    </row>
    <row r="44" spans="1:8" ht="16.5">
      <c r="B44" s="570" t="s">
        <v>52</v>
      </c>
      <c r="C44" s="571"/>
      <c r="D44" s="571"/>
      <c r="E44" s="571"/>
      <c r="F44" s="571"/>
      <c r="G44" s="572"/>
    </row>
    <row r="45" spans="1:8" ht="17.25" thickBot="1">
      <c r="B45" s="573" t="s">
        <v>5</v>
      </c>
      <c r="C45" s="574"/>
      <c r="D45" s="574"/>
      <c r="E45" s="574"/>
      <c r="F45" s="574"/>
      <c r="G45" s="575"/>
    </row>
  </sheetData>
  <sheetProtection selectLockedCells="1"/>
  <mergeCells count="20">
    <mergeCell ref="H27:H28"/>
    <mergeCell ref="I27:I28"/>
    <mergeCell ref="B43:G43"/>
    <mergeCell ref="B44:G44"/>
    <mergeCell ref="B45:G45"/>
    <mergeCell ref="B34:H34"/>
    <mergeCell ref="B37:G37"/>
    <mergeCell ref="B38:G38"/>
    <mergeCell ref="B39:G39"/>
    <mergeCell ref="B40:G40"/>
    <mergeCell ref="B41:G41"/>
    <mergeCell ref="B2:G2"/>
    <mergeCell ref="E24:F24"/>
    <mergeCell ref="B27:B28"/>
    <mergeCell ref="C27:C28"/>
    <mergeCell ref="G27:G28"/>
    <mergeCell ref="D27:D28"/>
    <mergeCell ref="E27:E28"/>
    <mergeCell ref="F27:F28"/>
    <mergeCell ref="D26:F26"/>
  </mergeCells>
  <conditionalFormatting sqref="D31:D33">
    <cfRule type="cellIs" priority="11" stopIfTrue="1" operator="equal">
      <formula>0</formula>
    </cfRule>
  </conditionalFormatting>
  <conditionalFormatting sqref="D31:D33">
    <cfRule type="cellIs" dxfId="9" priority="9" stopIfTrue="1" operator="equal">
      <formula>0</formula>
    </cfRule>
    <cfRule type="cellIs" dxfId="8" priority="10" stopIfTrue="1" operator="equal">
      <formula>" $-"</formula>
    </cfRule>
  </conditionalFormatting>
  <dataValidations count="1">
    <dataValidation type="list" allowBlank="1" showInputMessage="1" showErrorMessage="1" sqref="C65225:C65567 IY65225:IY65567 SU65225:SU65567 ACQ65225:ACQ65567 AMM65225:AMM65567 AWI65225:AWI65567 BGE65225:BGE65567 BQA65225:BQA65567 BZW65225:BZW65567 CJS65225:CJS65567 CTO65225:CTO65567 DDK65225:DDK65567 DNG65225:DNG65567 DXC65225:DXC65567 EGY65225:EGY65567 EQU65225:EQU65567 FAQ65225:FAQ65567 FKM65225:FKM65567 FUI65225:FUI65567 GEE65225:GEE65567 GOA65225:GOA65567 GXW65225:GXW65567 HHS65225:HHS65567 HRO65225:HRO65567 IBK65225:IBK65567 ILG65225:ILG65567 IVC65225:IVC65567 JEY65225:JEY65567 JOU65225:JOU65567 JYQ65225:JYQ65567 KIM65225:KIM65567 KSI65225:KSI65567 LCE65225:LCE65567 LMA65225:LMA65567 LVW65225:LVW65567 MFS65225:MFS65567 MPO65225:MPO65567 MZK65225:MZK65567 NJG65225:NJG65567 NTC65225:NTC65567 OCY65225:OCY65567 OMU65225:OMU65567 OWQ65225:OWQ65567 PGM65225:PGM65567 PQI65225:PQI65567 QAE65225:QAE65567 QKA65225:QKA65567 QTW65225:QTW65567 RDS65225:RDS65567 RNO65225:RNO65567 RXK65225:RXK65567 SHG65225:SHG65567 SRC65225:SRC65567 TAY65225:TAY65567 TKU65225:TKU65567 TUQ65225:TUQ65567 UEM65225:UEM65567 UOI65225:UOI65567 UYE65225:UYE65567 VIA65225:VIA65567 VRW65225:VRW65567 WBS65225:WBS65567 WLO65225:WLO65567 WVK65225:WVK65567 C130761:C131103 IY130761:IY131103 SU130761:SU131103 ACQ130761:ACQ131103 AMM130761:AMM131103 AWI130761:AWI131103 BGE130761:BGE131103 BQA130761:BQA131103 BZW130761:BZW131103 CJS130761:CJS131103 CTO130761:CTO131103 DDK130761:DDK131103 DNG130761:DNG131103 DXC130761:DXC131103 EGY130761:EGY131103 EQU130761:EQU131103 FAQ130761:FAQ131103 FKM130761:FKM131103 FUI130761:FUI131103 GEE130761:GEE131103 GOA130761:GOA131103 GXW130761:GXW131103 HHS130761:HHS131103 HRO130761:HRO131103 IBK130761:IBK131103 ILG130761:ILG131103 IVC130761:IVC131103 JEY130761:JEY131103 JOU130761:JOU131103 JYQ130761:JYQ131103 KIM130761:KIM131103 KSI130761:KSI131103 LCE130761:LCE131103 LMA130761:LMA131103 LVW130761:LVW131103 MFS130761:MFS131103 MPO130761:MPO131103 MZK130761:MZK131103 NJG130761:NJG131103 NTC130761:NTC131103 OCY130761:OCY131103 OMU130761:OMU131103 OWQ130761:OWQ131103 PGM130761:PGM131103 PQI130761:PQI131103 QAE130761:QAE131103 QKA130761:QKA131103 QTW130761:QTW131103 RDS130761:RDS131103 RNO130761:RNO131103 RXK130761:RXK131103 SHG130761:SHG131103 SRC130761:SRC131103 TAY130761:TAY131103 TKU130761:TKU131103 TUQ130761:TUQ131103 UEM130761:UEM131103 UOI130761:UOI131103 UYE130761:UYE131103 VIA130761:VIA131103 VRW130761:VRW131103 WBS130761:WBS131103 WLO130761:WLO131103 WVK130761:WVK131103 C196297:C196639 IY196297:IY196639 SU196297:SU196639 ACQ196297:ACQ196639 AMM196297:AMM196639 AWI196297:AWI196639 BGE196297:BGE196639 BQA196297:BQA196639 BZW196297:BZW196639 CJS196297:CJS196639 CTO196297:CTO196639 DDK196297:DDK196639 DNG196297:DNG196639 DXC196297:DXC196639 EGY196297:EGY196639 EQU196297:EQU196639 FAQ196297:FAQ196639 FKM196297:FKM196639 FUI196297:FUI196639 GEE196297:GEE196639 GOA196297:GOA196639 GXW196297:GXW196639 HHS196297:HHS196639 HRO196297:HRO196639 IBK196297:IBK196639 ILG196297:ILG196639 IVC196297:IVC196639 JEY196297:JEY196639 JOU196297:JOU196639 JYQ196297:JYQ196639 KIM196297:KIM196639 KSI196297:KSI196639 LCE196297:LCE196639 LMA196297:LMA196639 LVW196297:LVW196639 MFS196297:MFS196639 MPO196297:MPO196639 MZK196297:MZK196639 NJG196297:NJG196639 NTC196297:NTC196639 OCY196297:OCY196639 OMU196297:OMU196639 OWQ196297:OWQ196639 PGM196297:PGM196639 PQI196297:PQI196639 QAE196297:QAE196639 QKA196297:QKA196639 QTW196297:QTW196639 RDS196297:RDS196639 RNO196297:RNO196639 RXK196297:RXK196639 SHG196297:SHG196639 SRC196297:SRC196639 TAY196297:TAY196639 TKU196297:TKU196639 TUQ196297:TUQ196639 UEM196297:UEM196639 UOI196297:UOI196639 UYE196297:UYE196639 VIA196297:VIA196639 VRW196297:VRW196639 WBS196297:WBS196639 WLO196297:WLO196639 WVK196297:WVK196639 C261833:C262175 IY261833:IY262175 SU261833:SU262175 ACQ261833:ACQ262175 AMM261833:AMM262175 AWI261833:AWI262175 BGE261833:BGE262175 BQA261833:BQA262175 BZW261833:BZW262175 CJS261833:CJS262175 CTO261833:CTO262175 DDK261833:DDK262175 DNG261833:DNG262175 DXC261833:DXC262175 EGY261833:EGY262175 EQU261833:EQU262175 FAQ261833:FAQ262175 FKM261833:FKM262175 FUI261833:FUI262175 GEE261833:GEE262175 GOA261833:GOA262175 GXW261833:GXW262175 HHS261833:HHS262175 HRO261833:HRO262175 IBK261833:IBK262175 ILG261833:ILG262175 IVC261833:IVC262175 JEY261833:JEY262175 JOU261833:JOU262175 JYQ261833:JYQ262175 KIM261833:KIM262175 KSI261833:KSI262175 LCE261833:LCE262175 LMA261833:LMA262175 LVW261833:LVW262175 MFS261833:MFS262175 MPO261833:MPO262175 MZK261833:MZK262175 NJG261833:NJG262175 NTC261833:NTC262175 OCY261833:OCY262175 OMU261833:OMU262175 OWQ261833:OWQ262175 PGM261833:PGM262175 PQI261833:PQI262175 QAE261833:QAE262175 QKA261833:QKA262175 QTW261833:QTW262175 RDS261833:RDS262175 RNO261833:RNO262175 RXK261833:RXK262175 SHG261833:SHG262175 SRC261833:SRC262175 TAY261833:TAY262175 TKU261833:TKU262175 TUQ261833:TUQ262175 UEM261833:UEM262175 UOI261833:UOI262175 UYE261833:UYE262175 VIA261833:VIA262175 VRW261833:VRW262175 WBS261833:WBS262175 WLO261833:WLO262175 WVK261833:WVK262175 C327369:C327711 IY327369:IY327711 SU327369:SU327711 ACQ327369:ACQ327711 AMM327369:AMM327711 AWI327369:AWI327711 BGE327369:BGE327711 BQA327369:BQA327711 BZW327369:BZW327711 CJS327369:CJS327711 CTO327369:CTO327711 DDK327369:DDK327711 DNG327369:DNG327711 DXC327369:DXC327711 EGY327369:EGY327711 EQU327369:EQU327711 FAQ327369:FAQ327711 FKM327369:FKM327711 FUI327369:FUI327711 GEE327369:GEE327711 GOA327369:GOA327711 GXW327369:GXW327711 HHS327369:HHS327711 HRO327369:HRO327711 IBK327369:IBK327711 ILG327369:ILG327711 IVC327369:IVC327711 JEY327369:JEY327711 JOU327369:JOU327711 JYQ327369:JYQ327711 KIM327369:KIM327711 KSI327369:KSI327711 LCE327369:LCE327711 LMA327369:LMA327711 LVW327369:LVW327711 MFS327369:MFS327711 MPO327369:MPO327711 MZK327369:MZK327711 NJG327369:NJG327711 NTC327369:NTC327711 OCY327369:OCY327711 OMU327369:OMU327711 OWQ327369:OWQ327711 PGM327369:PGM327711 PQI327369:PQI327711 QAE327369:QAE327711 QKA327369:QKA327711 QTW327369:QTW327711 RDS327369:RDS327711 RNO327369:RNO327711 RXK327369:RXK327711 SHG327369:SHG327711 SRC327369:SRC327711 TAY327369:TAY327711 TKU327369:TKU327711 TUQ327369:TUQ327711 UEM327369:UEM327711 UOI327369:UOI327711 UYE327369:UYE327711 VIA327369:VIA327711 VRW327369:VRW327711 WBS327369:WBS327711 WLO327369:WLO327711 WVK327369:WVK327711 C392905:C393247 IY392905:IY393247 SU392905:SU393247 ACQ392905:ACQ393247 AMM392905:AMM393247 AWI392905:AWI393247 BGE392905:BGE393247 BQA392905:BQA393247 BZW392905:BZW393247 CJS392905:CJS393247 CTO392905:CTO393247 DDK392905:DDK393247 DNG392905:DNG393247 DXC392905:DXC393247 EGY392905:EGY393247 EQU392905:EQU393247 FAQ392905:FAQ393247 FKM392905:FKM393247 FUI392905:FUI393247 GEE392905:GEE393247 GOA392905:GOA393247 GXW392905:GXW393247 HHS392905:HHS393247 HRO392905:HRO393247 IBK392905:IBK393247 ILG392905:ILG393247 IVC392905:IVC393247 JEY392905:JEY393247 JOU392905:JOU393247 JYQ392905:JYQ393247 KIM392905:KIM393247 KSI392905:KSI393247 LCE392905:LCE393247 LMA392905:LMA393247 LVW392905:LVW393247 MFS392905:MFS393247 MPO392905:MPO393247 MZK392905:MZK393247 NJG392905:NJG393247 NTC392905:NTC393247 OCY392905:OCY393247 OMU392905:OMU393247 OWQ392905:OWQ393247 PGM392905:PGM393247 PQI392905:PQI393247 QAE392905:QAE393247 QKA392905:QKA393247 QTW392905:QTW393247 RDS392905:RDS393247 RNO392905:RNO393247 RXK392905:RXK393247 SHG392905:SHG393247 SRC392905:SRC393247 TAY392905:TAY393247 TKU392905:TKU393247 TUQ392905:TUQ393247 UEM392905:UEM393247 UOI392905:UOI393247 UYE392905:UYE393247 VIA392905:VIA393247 VRW392905:VRW393247 WBS392905:WBS393247 WLO392905:WLO393247 WVK392905:WVK393247 C458441:C458783 IY458441:IY458783 SU458441:SU458783 ACQ458441:ACQ458783 AMM458441:AMM458783 AWI458441:AWI458783 BGE458441:BGE458783 BQA458441:BQA458783 BZW458441:BZW458783 CJS458441:CJS458783 CTO458441:CTO458783 DDK458441:DDK458783 DNG458441:DNG458783 DXC458441:DXC458783 EGY458441:EGY458783 EQU458441:EQU458783 FAQ458441:FAQ458783 FKM458441:FKM458783 FUI458441:FUI458783 GEE458441:GEE458783 GOA458441:GOA458783 GXW458441:GXW458783 HHS458441:HHS458783 HRO458441:HRO458783 IBK458441:IBK458783 ILG458441:ILG458783 IVC458441:IVC458783 JEY458441:JEY458783 JOU458441:JOU458783 JYQ458441:JYQ458783 KIM458441:KIM458783 KSI458441:KSI458783 LCE458441:LCE458783 LMA458441:LMA458783 LVW458441:LVW458783 MFS458441:MFS458783 MPO458441:MPO458783 MZK458441:MZK458783 NJG458441:NJG458783 NTC458441:NTC458783 OCY458441:OCY458783 OMU458441:OMU458783 OWQ458441:OWQ458783 PGM458441:PGM458783 PQI458441:PQI458783 QAE458441:QAE458783 QKA458441:QKA458783 QTW458441:QTW458783 RDS458441:RDS458783 RNO458441:RNO458783 RXK458441:RXK458783 SHG458441:SHG458783 SRC458441:SRC458783 TAY458441:TAY458783 TKU458441:TKU458783 TUQ458441:TUQ458783 UEM458441:UEM458783 UOI458441:UOI458783 UYE458441:UYE458783 VIA458441:VIA458783 VRW458441:VRW458783 WBS458441:WBS458783 WLO458441:WLO458783 WVK458441:WVK458783 C523977:C524319 IY523977:IY524319 SU523977:SU524319 ACQ523977:ACQ524319 AMM523977:AMM524319 AWI523977:AWI524319 BGE523977:BGE524319 BQA523977:BQA524319 BZW523977:BZW524319 CJS523977:CJS524319 CTO523977:CTO524319 DDK523977:DDK524319 DNG523977:DNG524319 DXC523977:DXC524319 EGY523977:EGY524319 EQU523977:EQU524319 FAQ523977:FAQ524319 FKM523977:FKM524319 FUI523977:FUI524319 GEE523977:GEE524319 GOA523977:GOA524319 GXW523977:GXW524319 HHS523977:HHS524319 HRO523977:HRO524319 IBK523977:IBK524319 ILG523977:ILG524319 IVC523977:IVC524319 JEY523977:JEY524319 JOU523977:JOU524319 JYQ523977:JYQ524319 KIM523977:KIM524319 KSI523977:KSI524319 LCE523977:LCE524319 LMA523977:LMA524319 LVW523977:LVW524319 MFS523977:MFS524319 MPO523977:MPO524319 MZK523977:MZK524319 NJG523977:NJG524319 NTC523977:NTC524319 OCY523977:OCY524319 OMU523977:OMU524319 OWQ523977:OWQ524319 PGM523977:PGM524319 PQI523977:PQI524319 QAE523977:QAE524319 QKA523977:QKA524319 QTW523977:QTW524319 RDS523977:RDS524319 RNO523977:RNO524319 RXK523977:RXK524319 SHG523977:SHG524319 SRC523977:SRC524319 TAY523977:TAY524319 TKU523977:TKU524319 TUQ523977:TUQ524319 UEM523977:UEM524319 UOI523977:UOI524319 UYE523977:UYE524319 VIA523977:VIA524319 VRW523977:VRW524319 WBS523977:WBS524319 WLO523977:WLO524319 WVK523977:WVK524319 C589513:C589855 IY589513:IY589855 SU589513:SU589855 ACQ589513:ACQ589855 AMM589513:AMM589855 AWI589513:AWI589855 BGE589513:BGE589855 BQA589513:BQA589855 BZW589513:BZW589855 CJS589513:CJS589855 CTO589513:CTO589855 DDK589513:DDK589855 DNG589513:DNG589855 DXC589513:DXC589855 EGY589513:EGY589855 EQU589513:EQU589855 FAQ589513:FAQ589855 FKM589513:FKM589855 FUI589513:FUI589855 GEE589513:GEE589855 GOA589513:GOA589855 GXW589513:GXW589855 HHS589513:HHS589855 HRO589513:HRO589855 IBK589513:IBK589855 ILG589513:ILG589855 IVC589513:IVC589855 JEY589513:JEY589855 JOU589513:JOU589855 JYQ589513:JYQ589855 KIM589513:KIM589855 KSI589513:KSI589855 LCE589513:LCE589855 LMA589513:LMA589855 LVW589513:LVW589855 MFS589513:MFS589855 MPO589513:MPO589855 MZK589513:MZK589855 NJG589513:NJG589855 NTC589513:NTC589855 OCY589513:OCY589855 OMU589513:OMU589855 OWQ589513:OWQ589855 PGM589513:PGM589855 PQI589513:PQI589855 QAE589513:QAE589855 QKA589513:QKA589855 QTW589513:QTW589855 RDS589513:RDS589855 RNO589513:RNO589855 RXK589513:RXK589855 SHG589513:SHG589855 SRC589513:SRC589855 TAY589513:TAY589855 TKU589513:TKU589855 TUQ589513:TUQ589855 UEM589513:UEM589855 UOI589513:UOI589855 UYE589513:UYE589855 VIA589513:VIA589855 VRW589513:VRW589855 WBS589513:WBS589855 WLO589513:WLO589855 WVK589513:WVK589855 C655049:C655391 IY655049:IY655391 SU655049:SU655391 ACQ655049:ACQ655391 AMM655049:AMM655391 AWI655049:AWI655391 BGE655049:BGE655391 BQA655049:BQA655391 BZW655049:BZW655391 CJS655049:CJS655391 CTO655049:CTO655391 DDK655049:DDK655391 DNG655049:DNG655391 DXC655049:DXC655391 EGY655049:EGY655391 EQU655049:EQU655391 FAQ655049:FAQ655391 FKM655049:FKM655391 FUI655049:FUI655391 GEE655049:GEE655391 GOA655049:GOA655391 GXW655049:GXW655391 HHS655049:HHS655391 HRO655049:HRO655391 IBK655049:IBK655391 ILG655049:ILG655391 IVC655049:IVC655391 JEY655049:JEY655391 JOU655049:JOU655391 JYQ655049:JYQ655391 KIM655049:KIM655391 KSI655049:KSI655391 LCE655049:LCE655391 LMA655049:LMA655391 LVW655049:LVW655391 MFS655049:MFS655391 MPO655049:MPO655391 MZK655049:MZK655391 NJG655049:NJG655391 NTC655049:NTC655391 OCY655049:OCY655391 OMU655049:OMU655391 OWQ655049:OWQ655391 PGM655049:PGM655391 PQI655049:PQI655391 QAE655049:QAE655391 QKA655049:QKA655391 QTW655049:QTW655391 RDS655049:RDS655391 RNO655049:RNO655391 RXK655049:RXK655391 SHG655049:SHG655391 SRC655049:SRC655391 TAY655049:TAY655391 TKU655049:TKU655391 TUQ655049:TUQ655391 UEM655049:UEM655391 UOI655049:UOI655391 UYE655049:UYE655391 VIA655049:VIA655391 VRW655049:VRW655391 WBS655049:WBS655391 WLO655049:WLO655391 WVK655049:WVK655391 C720585:C720927 IY720585:IY720927 SU720585:SU720927 ACQ720585:ACQ720927 AMM720585:AMM720927 AWI720585:AWI720927 BGE720585:BGE720927 BQA720585:BQA720927 BZW720585:BZW720927 CJS720585:CJS720927 CTO720585:CTO720927 DDK720585:DDK720927 DNG720585:DNG720927 DXC720585:DXC720927 EGY720585:EGY720927 EQU720585:EQU720927 FAQ720585:FAQ720927 FKM720585:FKM720927 FUI720585:FUI720927 GEE720585:GEE720927 GOA720585:GOA720927 GXW720585:GXW720927 HHS720585:HHS720927 HRO720585:HRO720927 IBK720585:IBK720927 ILG720585:ILG720927 IVC720585:IVC720927 JEY720585:JEY720927 JOU720585:JOU720927 JYQ720585:JYQ720927 KIM720585:KIM720927 KSI720585:KSI720927 LCE720585:LCE720927 LMA720585:LMA720927 LVW720585:LVW720927 MFS720585:MFS720927 MPO720585:MPO720927 MZK720585:MZK720927 NJG720585:NJG720927 NTC720585:NTC720927 OCY720585:OCY720927 OMU720585:OMU720927 OWQ720585:OWQ720927 PGM720585:PGM720927 PQI720585:PQI720927 QAE720585:QAE720927 QKA720585:QKA720927 QTW720585:QTW720927 RDS720585:RDS720927 RNO720585:RNO720927 RXK720585:RXK720927 SHG720585:SHG720927 SRC720585:SRC720927 TAY720585:TAY720927 TKU720585:TKU720927 TUQ720585:TUQ720927 UEM720585:UEM720927 UOI720585:UOI720927 UYE720585:UYE720927 VIA720585:VIA720927 VRW720585:VRW720927 WBS720585:WBS720927 WLO720585:WLO720927 WVK720585:WVK720927 C786121:C786463 IY786121:IY786463 SU786121:SU786463 ACQ786121:ACQ786463 AMM786121:AMM786463 AWI786121:AWI786463 BGE786121:BGE786463 BQA786121:BQA786463 BZW786121:BZW786463 CJS786121:CJS786463 CTO786121:CTO786463 DDK786121:DDK786463 DNG786121:DNG786463 DXC786121:DXC786463 EGY786121:EGY786463 EQU786121:EQU786463 FAQ786121:FAQ786463 FKM786121:FKM786463 FUI786121:FUI786463 GEE786121:GEE786463 GOA786121:GOA786463 GXW786121:GXW786463 HHS786121:HHS786463 HRO786121:HRO786463 IBK786121:IBK786463 ILG786121:ILG786463 IVC786121:IVC786463 JEY786121:JEY786463 JOU786121:JOU786463 JYQ786121:JYQ786463 KIM786121:KIM786463 KSI786121:KSI786463 LCE786121:LCE786463 LMA786121:LMA786463 LVW786121:LVW786463 MFS786121:MFS786463 MPO786121:MPO786463 MZK786121:MZK786463 NJG786121:NJG786463 NTC786121:NTC786463 OCY786121:OCY786463 OMU786121:OMU786463 OWQ786121:OWQ786463 PGM786121:PGM786463 PQI786121:PQI786463 QAE786121:QAE786463 QKA786121:QKA786463 QTW786121:QTW786463 RDS786121:RDS786463 RNO786121:RNO786463 RXK786121:RXK786463 SHG786121:SHG786463 SRC786121:SRC786463 TAY786121:TAY786463 TKU786121:TKU786463 TUQ786121:TUQ786463 UEM786121:UEM786463 UOI786121:UOI786463 UYE786121:UYE786463 VIA786121:VIA786463 VRW786121:VRW786463 WBS786121:WBS786463 WLO786121:WLO786463 WVK786121:WVK786463 C851657:C851999 IY851657:IY851999 SU851657:SU851999 ACQ851657:ACQ851999 AMM851657:AMM851999 AWI851657:AWI851999 BGE851657:BGE851999 BQA851657:BQA851999 BZW851657:BZW851999 CJS851657:CJS851999 CTO851657:CTO851999 DDK851657:DDK851999 DNG851657:DNG851999 DXC851657:DXC851999 EGY851657:EGY851999 EQU851657:EQU851999 FAQ851657:FAQ851999 FKM851657:FKM851999 FUI851657:FUI851999 GEE851657:GEE851999 GOA851657:GOA851999 GXW851657:GXW851999 HHS851657:HHS851999 HRO851657:HRO851999 IBK851657:IBK851999 ILG851657:ILG851999 IVC851657:IVC851999 JEY851657:JEY851999 JOU851657:JOU851999 JYQ851657:JYQ851999 KIM851657:KIM851999 KSI851657:KSI851999 LCE851657:LCE851999 LMA851657:LMA851999 LVW851657:LVW851999 MFS851657:MFS851999 MPO851657:MPO851999 MZK851657:MZK851999 NJG851657:NJG851999 NTC851657:NTC851999 OCY851657:OCY851999 OMU851657:OMU851999 OWQ851657:OWQ851999 PGM851657:PGM851999 PQI851657:PQI851999 QAE851657:QAE851999 QKA851657:QKA851999 QTW851657:QTW851999 RDS851657:RDS851999 RNO851657:RNO851999 RXK851657:RXK851999 SHG851657:SHG851999 SRC851657:SRC851999 TAY851657:TAY851999 TKU851657:TKU851999 TUQ851657:TUQ851999 UEM851657:UEM851999 UOI851657:UOI851999 UYE851657:UYE851999 VIA851657:VIA851999 VRW851657:VRW851999 WBS851657:WBS851999 WLO851657:WLO851999 WVK851657:WVK851999 C917193:C917535 IY917193:IY917535 SU917193:SU917535 ACQ917193:ACQ917535 AMM917193:AMM917535 AWI917193:AWI917535 BGE917193:BGE917535 BQA917193:BQA917535 BZW917193:BZW917535 CJS917193:CJS917535 CTO917193:CTO917535 DDK917193:DDK917535 DNG917193:DNG917535 DXC917193:DXC917535 EGY917193:EGY917535 EQU917193:EQU917535 FAQ917193:FAQ917535 FKM917193:FKM917535 FUI917193:FUI917535 GEE917193:GEE917535 GOA917193:GOA917535 GXW917193:GXW917535 HHS917193:HHS917535 HRO917193:HRO917535 IBK917193:IBK917535 ILG917193:ILG917535 IVC917193:IVC917535 JEY917193:JEY917535 JOU917193:JOU917535 JYQ917193:JYQ917535 KIM917193:KIM917535 KSI917193:KSI917535 LCE917193:LCE917535 LMA917193:LMA917535 LVW917193:LVW917535 MFS917193:MFS917535 MPO917193:MPO917535 MZK917193:MZK917535 NJG917193:NJG917535 NTC917193:NTC917535 OCY917193:OCY917535 OMU917193:OMU917535 OWQ917193:OWQ917535 PGM917193:PGM917535 PQI917193:PQI917535 QAE917193:QAE917535 QKA917193:QKA917535 QTW917193:QTW917535 RDS917193:RDS917535 RNO917193:RNO917535 RXK917193:RXK917535 SHG917193:SHG917535 SRC917193:SRC917535 TAY917193:TAY917535 TKU917193:TKU917535 TUQ917193:TUQ917535 UEM917193:UEM917535 UOI917193:UOI917535 UYE917193:UYE917535 VIA917193:VIA917535 VRW917193:VRW917535 WBS917193:WBS917535 WLO917193:WLO917535 WVK917193:WVK917535 C982729:C983071 IY982729:IY983071 SU982729:SU983071 ACQ982729:ACQ983071 AMM982729:AMM983071 AWI982729:AWI983071 BGE982729:BGE983071 BQA982729:BQA983071 BZW982729:BZW983071 CJS982729:CJS983071 CTO982729:CTO983071 DDK982729:DDK983071 DNG982729:DNG983071 DXC982729:DXC983071 EGY982729:EGY983071 EQU982729:EQU983071 FAQ982729:FAQ983071 FKM982729:FKM983071 FUI982729:FUI983071 GEE982729:GEE983071 GOA982729:GOA983071 GXW982729:GXW983071 HHS982729:HHS983071 HRO982729:HRO983071 IBK982729:IBK983071 ILG982729:ILG983071 IVC982729:IVC983071 JEY982729:JEY983071 JOU982729:JOU983071 JYQ982729:JYQ983071 KIM982729:KIM983071 KSI982729:KSI983071 LCE982729:LCE983071 LMA982729:LMA983071 LVW982729:LVW983071 MFS982729:MFS983071 MPO982729:MPO983071 MZK982729:MZK983071 NJG982729:NJG983071 NTC982729:NTC983071 OCY982729:OCY983071 OMU982729:OMU983071 OWQ982729:OWQ983071 PGM982729:PGM983071 PQI982729:PQI983071 QAE982729:QAE983071 QKA982729:QKA983071 QTW982729:QTW983071 RDS982729:RDS983071 RNO982729:RNO983071 RXK982729:RXK983071 SHG982729:SHG983071 SRC982729:SRC983071 TAY982729:TAY983071 TKU982729:TKU983071 TUQ982729:TUQ983071 UEM982729:UEM983071 UOI982729:UOI983071 UYE982729:UYE983071 VIA982729:VIA983071 VRW982729:VRW983071 WBS982729:WBS983071 WLO982729:WLO983071 WVK982729:WVK983071 C30:C33 WVH30:WVH33 WLL30:WLL33 WBP30:WBP33 VRT30:VRT33 VHX30:VHX33 UYB30:UYB33 UOF30:UOF33 UEJ30:UEJ33 TUN30:TUN33 TKR30:TKR33 TAV30:TAV33 SQZ30:SQZ33 SHD30:SHD33 RXH30:RXH33 RNL30:RNL33 RDP30:RDP33 QTT30:QTT33 QJX30:QJX33 QAB30:QAB33 PQF30:PQF33 PGJ30:PGJ33 OWN30:OWN33 OMR30:OMR33 OCV30:OCV33 NSZ30:NSZ33 NJD30:NJD33 MZH30:MZH33 MPL30:MPL33 MFP30:MFP33 LVT30:LVT33 LLX30:LLX33 LCB30:LCB33 KSF30:KSF33 KIJ30:KIJ33 JYN30:JYN33 JOR30:JOR33 JEV30:JEV33 IUZ30:IUZ33 ILD30:ILD33 IBH30:IBH33 HRL30:HRL33 HHP30:HHP33 GXT30:GXT33 GNX30:GNX33 GEB30:GEB33 FUF30:FUF33 FKJ30:FKJ33 FAN30:FAN33 EQR30:EQR33 EGV30:EGV33 DWZ30:DWZ33 DND30:DND33 DDH30:DDH33 CTL30:CTL33 CJP30:CJP33 BZT30:BZT33 BPX30:BPX33 BGB30:BGB33 AWF30:AWF33 AMJ30:AMJ33 ACN30:ACN33 SR30:SR33 IV30:IV33" xr:uid="{00000000-0002-0000-0200-000000000000}">
      <formula1>$J$24:$J$27</formula1>
    </dataValidation>
  </dataValidations>
  <pageMargins left="0.19685039370078741" right="0.23622047244094491" top="0.56999999999999995" bottom="0.23622047244094491" header="0.51" footer="0.31496062992125984"/>
  <pageSetup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79B7D-1EC3-43EB-8716-82AF9AF83DB8}">
  <sheetPr>
    <tabColor theme="4" tint="0.59999389629810485"/>
    <pageSetUpPr fitToPage="1"/>
  </sheetPr>
  <dimension ref="A1:AK73"/>
  <sheetViews>
    <sheetView showGridLines="0" tabSelected="1" zoomScale="80" zoomScaleNormal="80" zoomScaleSheetLayoutView="100" workbookViewId="0">
      <selection activeCell="H6" sqref="H6:I6"/>
    </sheetView>
  </sheetViews>
  <sheetFormatPr defaultColWidth="9.140625" defaultRowHeight="15"/>
  <cols>
    <col min="1" max="2" width="1.7109375" style="288" customWidth="1"/>
    <col min="3" max="3" width="0.7109375" style="288" hidden="1" customWidth="1"/>
    <col min="4" max="4" width="1.85546875" style="288" customWidth="1"/>
    <col min="5" max="5" width="4" style="288" customWidth="1"/>
    <col min="6" max="6" width="16.42578125" style="288" customWidth="1"/>
    <col min="7" max="7" width="15.42578125" style="288" customWidth="1"/>
    <col min="8" max="8" width="24.7109375" style="288" customWidth="1"/>
    <col min="9" max="9" width="21" style="288" customWidth="1"/>
    <col min="10" max="10" width="18.42578125" style="288" customWidth="1"/>
    <col min="11" max="11" width="18.7109375" style="288" customWidth="1"/>
    <col min="12" max="12" width="19.42578125" style="288" hidden="1" customWidth="1"/>
    <col min="13" max="13" width="15.42578125" style="288" customWidth="1"/>
    <col min="14" max="14" width="16.140625" style="288" customWidth="1"/>
    <col min="15" max="15" width="16.28515625" style="288" customWidth="1"/>
    <col min="16" max="16" width="15.140625" style="288" customWidth="1"/>
    <col min="17" max="17" width="19.140625" style="288" customWidth="1"/>
    <col min="18" max="18" width="17.42578125" style="288" customWidth="1"/>
    <col min="19" max="19" width="14.42578125" style="288" customWidth="1"/>
    <col min="20" max="20" width="20.28515625" style="288" customWidth="1"/>
    <col min="21" max="21" width="3" style="288" customWidth="1"/>
    <col min="22" max="22" width="6" style="11" hidden="1" customWidth="1"/>
    <col min="23" max="25" width="12.5703125" style="11" hidden="1" customWidth="1"/>
    <col min="26" max="26" width="6.42578125" style="129" hidden="1" customWidth="1"/>
    <col min="27" max="27" width="7.28515625" style="129" hidden="1" customWidth="1"/>
    <col min="28" max="28" width="17.5703125" style="130" hidden="1" customWidth="1"/>
    <col min="29" max="29" width="13" style="129" hidden="1" customWidth="1"/>
    <col min="30" max="30" width="10.5703125" style="11" hidden="1" customWidth="1"/>
    <col min="31" max="31" width="11.42578125" style="11" hidden="1" customWidth="1"/>
    <col min="32" max="32" width="10.5703125" style="288" hidden="1" customWidth="1"/>
    <col min="33" max="33" width="9.5703125" style="288" hidden="1" customWidth="1"/>
    <col min="34" max="34" width="0" style="288" hidden="1" customWidth="1"/>
    <col min="35" max="35" width="9.5703125" style="288" hidden="1" customWidth="1"/>
    <col min="36" max="36" width="0" style="288" hidden="1" customWidth="1"/>
    <col min="37" max="37" width="10.5703125" style="288" hidden="1" customWidth="1"/>
    <col min="38" max="38" width="0" style="288" hidden="1" customWidth="1"/>
    <col min="39" max="16384" width="9.140625" style="288"/>
  </cols>
  <sheetData>
    <row r="1" spans="1:30">
      <c r="A1" s="50"/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  <c r="V1" s="137" t="s">
        <v>30</v>
      </c>
      <c r="W1" s="138"/>
      <c r="X1" s="138"/>
      <c r="Y1" s="138"/>
      <c r="Z1" s="88"/>
      <c r="AA1" s="88"/>
      <c r="AB1" s="89"/>
      <c r="AC1" s="88"/>
      <c r="AD1" s="138"/>
    </row>
    <row r="2" spans="1:30" s="2" customFormat="1" ht="21">
      <c r="A2" s="6"/>
      <c r="B2" s="35"/>
      <c r="D2" s="48" t="s">
        <v>180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7"/>
      <c r="V2" s="139"/>
      <c r="W2" s="140"/>
      <c r="X2" s="140"/>
      <c r="Y2" s="140"/>
      <c r="Z2" s="90"/>
      <c r="AA2" s="90"/>
      <c r="AB2" s="90"/>
      <c r="AC2" s="90"/>
      <c r="AD2" s="140"/>
    </row>
    <row r="3" spans="1:30" s="11" customFormat="1">
      <c r="A3" s="36"/>
      <c r="B3" s="36"/>
      <c r="C3" s="1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475"/>
      <c r="S3" s="53"/>
      <c r="T3" s="13"/>
      <c r="U3" s="22"/>
      <c r="V3" s="141"/>
      <c r="W3" s="138"/>
      <c r="X3" s="138"/>
      <c r="Y3" s="138"/>
      <c r="Z3" s="91"/>
      <c r="AA3" s="91"/>
      <c r="AB3" s="92"/>
      <c r="AC3" s="91"/>
      <c r="AD3" s="138"/>
    </row>
    <row r="4" spans="1:30">
      <c r="A4" s="36"/>
      <c r="B4" s="36"/>
      <c r="C4" s="23"/>
      <c r="D4" s="476"/>
      <c r="E4" s="477"/>
      <c r="F4" s="477"/>
      <c r="G4" s="477"/>
      <c r="H4" s="477"/>
      <c r="I4" s="477"/>
      <c r="J4" s="477"/>
      <c r="K4" s="477"/>
      <c r="L4" s="478"/>
      <c r="M4" s="478"/>
      <c r="N4" s="478"/>
      <c r="O4" s="478"/>
      <c r="P4" s="478"/>
      <c r="Q4" s="478"/>
      <c r="R4" s="479"/>
      <c r="S4" s="478"/>
      <c r="T4" s="480"/>
      <c r="U4" s="10"/>
      <c r="V4" s="142"/>
      <c r="W4" s="138"/>
      <c r="X4" s="138"/>
      <c r="Y4" s="138"/>
      <c r="Z4" s="481"/>
      <c r="AA4" s="481"/>
      <c r="AB4" s="482"/>
      <c r="AC4" s="481"/>
      <c r="AD4" s="138"/>
    </row>
    <row r="5" spans="1:30" ht="15.75">
      <c r="A5" s="36"/>
      <c r="B5" s="36"/>
      <c r="C5" s="16"/>
      <c r="D5" s="372" t="s">
        <v>185</v>
      </c>
      <c r="E5" s="483"/>
      <c r="F5" s="484"/>
      <c r="G5" s="484"/>
      <c r="H5" s="485"/>
      <c r="I5" s="52"/>
      <c r="J5" s="13"/>
      <c r="K5" s="13"/>
      <c r="L5" s="13"/>
      <c r="M5" s="372" t="s">
        <v>38</v>
      </c>
      <c r="N5" s="486"/>
      <c r="O5" s="486"/>
      <c r="P5" s="486"/>
      <c r="Q5" s="487"/>
      <c r="R5" s="479"/>
      <c r="S5" s="9"/>
      <c r="T5" s="488"/>
      <c r="U5" s="10"/>
      <c r="V5" s="142"/>
      <c r="W5" s="138"/>
      <c r="X5" s="138"/>
      <c r="Y5" s="138"/>
      <c r="Z5" s="88"/>
      <c r="AA5" s="93"/>
      <c r="AB5" s="94"/>
      <c r="AC5" s="93"/>
      <c r="AD5" s="143"/>
    </row>
    <row r="6" spans="1:30" ht="15.75">
      <c r="A6" s="36"/>
      <c r="B6" s="36"/>
      <c r="C6" s="16"/>
      <c r="D6" s="446" t="s">
        <v>86</v>
      </c>
      <c r="E6" s="189"/>
      <c r="F6" s="189"/>
      <c r="G6" s="47"/>
      <c r="H6" s="609"/>
      <c r="I6" s="610"/>
      <c r="J6" s="47"/>
      <c r="K6" s="47"/>
      <c r="L6" s="13"/>
      <c r="M6" s="441" t="s">
        <v>181</v>
      </c>
      <c r="N6" s="58"/>
      <c r="O6" s="58"/>
      <c r="P6" s="58"/>
      <c r="Q6" s="489"/>
      <c r="R6" s="135"/>
      <c r="S6" s="490"/>
      <c r="T6" s="491"/>
      <c r="U6" s="10"/>
      <c r="V6" s="142"/>
      <c r="W6" s="138"/>
      <c r="X6" s="138"/>
      <c r="Y6" s="138"/>
      <c r="Z6" s="95"/>
      <c r="AA6" s="96"/>
      <c r="AB6" s="97"/>
      <c r="AC6" s="93"/>
      <c r="AD6" s="136"/>
    </row>
    <row r="7" spans="1:30" ht="15.75">
      <c r="A7" s="36"/>
      <c r="B7" s="36"/>
      <c r="C7" s="16"/>
      <c r="D7" s="446" t="s">
        <v>87</v>
      </c>
      <c r="E7" s="189"/>
      <c r="F7" s="189"/>
      <c r="G7" s="47"/>
      <c r="H7" s="598"/>
      <c r="I7" s="599"/>
      <c r="J7" s="47"/>
      <c r="K7" s="47"/>
      <c r="L7" s="13"/>
      <c r="M7" s="441" t="s">
        <v>32</v>
      </c>
      <c r="N7" s="58"/>
      <c r="O7" s="58"/>
      <c r="P7" s="58"/>
      <c r="Q7" s="492"/>
      <c r="R7" s="135"/>
      <c r="S7" s="9"/>
      <c r="T7" s="488"/>
      <c r="U7" s="10"/>
      <c r="V7" s="142"/>
      <c r="W7" s="138"/>
      <c r="X7" s="138"/>
      <c r="Y7" s="138"/>
      <c r="Z7" s="95"/>
      <c r="AA7" s="96"/>
      <c r="AB7" s="97"/>
      <c r="AC7" s="93"/>
      <c r="AD7" s="143"/>
    </row>
    <row r="8" spans="1:30" ht="15.75">
      <c r="A8" s="36"/>
      <c r="B8" s="36"/>
      <c r="C8" s="16"/>
      <c r="D8" s="446" t="s">
        <v>214</v>
      </c>
      <c r="E8" s="189"/>
      <c r="F8" s="47"/>
      <c r="G8" s="47"/>
      <c r="H8" s="598"/>
      <c r="I8" s="599"/>
      <c r="J8" s="47"/>
      <c r="K8" s="47"/>
      <c r="L8" s="13"/>
      <c r="M8" s="36"/>
      <c r="N8" s="493"/>
      <c r="O8" s="494"/>
      <c r="P8" s="494"/>
      <c r="Q8" s="10"/>
      <c r="R8" s="135"/>
      <c r="S8" s="9"/>
      <c r="T8" s="488"/>
      <c r="U8" s="10"/>
      <c r="V8" s="142"/>
      <c r="W8" s="138"/>
      <c r="X8" s="138"/>
      <c r="Y8" s="138"/>
      <c r="Z8" s="95"/>
      <c r="AA8" s="96"/>
      <c r="AB8" s="97"/>
      <c r="AC8" s="93"/>
      <c r="AD8" s="138"/>
    </row>
    <row r="9" spans="1:30" ht="15.75">
      <c r="A9" s="36"/>
      <c r="B9" s="36"/>
      <c r="C9" s="16"/>
      <c r="D9" s="446" t="s">
        <v>11</v>
      </c>
      <c r="E9" s="189"/>
      <c r="F9" s="189"/>
      <c r="G9" s="47"/>
      <c r="H9" s="598"/>
      <c r="I9" s="599"/>
      <c r="J9" s="47"/>
      <c r="K9" s="47"/>
      <c r="L9" s="13"/>
      <c r="M9" s="442"/>
      <c r="N9" s="135"/>
      <c r="O9" s="135"/>
      <c r="P9" s="135"/>
      <c r="Q9" s="495"/>
      <c r="R9" s="135"/>
      <c r="S9" s="9"/>
      <c r="T9" s="488"/>
      <c r="U9" s="10"/>
      <c r="V9" s="142"/>
      <c r="W9" s="138"/>
      <c r="X9" s="138"/>
      <c r="Y9" s="138"/>
      <c r="Z9" s="95"/>
      <c r="AA9" s="96"/>
      <c r="AB9" s="97"/>
      <c r="AC9" s="93"/>
      <c r="AD9" s="138"/>
    </row>
    <row r="10" spans="1:30" ht="15.75">
      <c r="A10" s="36"/>
      <c r="B10" s="36"/>
      <c r="C10" s="16"/>
      <c r="D10" s="441" t="s">
        <v>88</v>
      </c>
      <c r="E10" s="14"/>
      <c r="F10" s="14"/>
      <c r="G10" s="46"/>
      <c r="H10" s="598"/>
      <c r="I10" s="599"/>
      <c r="J10" s="46"/>
      <c r="K10" s="46"/>
      <c r="L10" s="13"/>
      <c r="M10" s="441" t="s">
        <v>39</v>
      </c>
      <c r="N10" s="189"/>
      <c r="O10" s="189"/>
      <c r="P10" s="47"/>
      <c r="Q10" s="496"/>
      <c r="R10" s="135"/>
      <c r="S10" s="9"/>
      <c r="T10" s="488"/>
      <c r="U10" s="10"/>
      <c r="V10" s="142"/>
      <c r="W10" s="138"/>
      <c r="X10" s="138"/>
      <c r="Y10" s="138"/>
      <c r="Z10" s="98"/>
      <c r="AA10" s="96"/>
      <c r="AB10" s="97"/>
      <c r="AC10" s="93"/>
      <c r="AD10" s="138"/>
    </row>
    <row r="11" spans="1:30" ht="15.75">
      <c r="A11" s="36"/>
      <c r="B11" s="36"/>
      <c r="C11" s="16"/>
      <c r="D11" s="497"/>
      <c r="E11" s="190"/>
      <c r="F11" s="190"/>
      <c r="G11" s="190"/>
      <c r="H11" s="598"/>
      <c r="I11" s="599"/>
      <c r="J11" s="190"/>
      <c r="K11" s="190"/>
      <c r="L11" s="13"/>
      <c r="M11" s="498" t="s">
        <v>182</v>
      </c>
      <c r="N11" s="189"/>
      <c r="O11" s="189"/>
      <c r="P11" s="47"/>
      <c r="Q11" s="499"/>
      <c r="R11" s="135"/>
      <c r="S11" s="500"/>
      <c r="T11" s="488"/>
      <c r="U11" s="10"/>
      <c r="V11" s="142"/>
      <c r="W11" s="138"/>
      <c r="X11" s="138"/>
      <c r="Y11" s="138"/>
      <c r="Z11" s="99"/>
      <c r="AA11" s="96"/>
      <c r="AB11" s="97"/>
      <c r="AC11" s="93"/>
      <c r="AD11" s="138"/>
    </row>
    <row r="12" spans="1:30" ht="15.75">
      <c r="A12" s="36"/>
      <c r="B12" s="36"/>
      <c r="C12" s="16"/>
      <c r="D12" s="497"/>
      <c r="E12" s="190"/>
      <c r="F12" s="190"/>
      <c r="G12" s="190"/>
      <c r="H12" s="598"/>
      <c r="I12" s="599"/>
      <c r="J12" s="190"/>
      <c r="K12" s="190"/>
      <c r="L12" s="13"/>
      <c r="M12" s="441" t="s">
        <v>89</v>
      </c>
      <c r="N12" s="189"/>
      <c r="O12" s="189"/>
      <c r="P12" s="47"/>
      <c r="Q12" s="496"/>
      <c r="R12" s="135"/>
      <c r="S12" s="9"/>
      <c r="T12" s="488"/>
      <c r="U12" s="10"/>
      <c r="V12" s="142"/>
      <c r="W12" s="138"/>
      <c r="X12" s="138"/>
      <c r="Y12" s="138"/>
      <c r="Z12" s="99"/>
      <c r="AA12" s="96"/>
      <c r="AB12" s="97"/>
      <c r="AC12" s="93"/>
      <c r="AD12" s="138"/>
    </row>
    <row r="13" spans="1:30" ht="15.75">
      <c r="A13" s="36"/>
      <c r="B13" s="36"/>
      <c r="C13" s="16"/>
      <c r="D13" s="497"/>
      <c r="E13" s="135"/>
      <c r="F13" s="135"/>
      <c r="G13" s="135"/>
      <c r="H13" s="190"/>
      <c r="I13" s="495"/>
      <c r="J13" s="190"/>
      <c r="K13" s="190"/>
      <c r="L13" s="14"/>
      <c r="M13" s="498" t="s">
        <v>90</v>
      </c>
      <c r="N13" s="189"/>
      <c r="O13" s="189"/>
      <c r="P13" s="47"/>
      <c r="Q13" s="501"/>
      <c r="R13" s="212"/>
      <c r="S13" s="9"/>
      <c r="T13" s="488"/>
      <c r="U13" s="10"/>
      <c r="V13" s="142"/>
      <c r="W13" s="138"/>
      <c r="X13" s="138"/>
      <c r="Y13" s="138"/>
      <c r="Z13" s="99"/>
      <c r="AA13" s="93"/>
      <c r="AB13" s="94"/>
      <c r="AC13" s="93"/>
      <c r="AD13" s="138"/>
    </row>
    <row r="14" spans="1:30" ht="15.75">
      <c r="A14" s="36"/>
      <c r="B14" s="36"/>
      <c r="C14" s="16"/>
      <c r="D14" s="441" t="s">
        <v>2</v>
      </c>
      <c r="E14" s="189"/>
      <c r="F14" s="189"/>
      <c r="G14" s="47"/>
      <c r="H14" s="600"/>
      <c r="I14" s="601"/>
      <c r="J14" s="47"/>
      <c r="K14" s="47"/>
      <c r="L14" s="14"/>
      <c r="M14" s="442"/>
      <c r="N14" s="135"/>
      <c r="O14" s="135"/>
      <c r="P14" s="135"/>
      <c r="Q14" s="502"/>
      <c r="R14" s="135"/>
      <c r="S14" s="9"/>
      <c r="T14" s="488"/>
      <c r="U14" s="10"/>
      <c r="V14" s="142"/>
      <c r="W14" s="138"/>
      <c r="X14" s="138"/>
      <c r="Y14" s="138"/>
      <c r="Z14" s="95"/>
      <c r="AA14" s="96"/>
      <c r="AB14" s="97"/>
      <c r="AC14" s="503"/>
      <c r="AD14" s="138"/>
    </row>
    <row r="15" spans="1:30" ht="15.75">
      <c r="A15" s="36"/>
      <c r="B15" s="36"/>
      <c r="C15" s="16"/>
      <c r="D15" s="441" t="s">
        <v>3</v>
      </c>
      <c r="E15" s="189"/>
      <c r="F15" s="189"/>
      <c r="G15" s="47"/>
      <c r="H15" s="602"/>
      <c r="I15" s="603"/>
      <c r="J15" s="47"/>
      <c r="K15" s="47"/>
      <c r="L15" s="14"/>
      <c r="M15" s="442"/>
      <c r="N15" s="135"/>
      <c r="O15" s="135"/>
      <c r="P15" s="135"/>
      <c r="Q15" s="502"/>
      <c r="R15" s="135"/>
      <c r="S15" s="9"/>
      <c r="T15" s="488"/>
      <c r="U15" s="10"/>
      <c r="V15" s="142"/>
      <c r="W15" s="138"/>
      <c r="X15" s="138"/>
      <c r="Y15" s="138"/>
      <c r="Z15" s="95"/>
      <c r="AA15" s="96"/>
      <c r="AB15" s="97"/>
      <c r="AC15" s="93"/>
      <c r="AD15" s="138"/>
    </row>
    <row r="16" spans="1:30" ht="15.75">
      <c r="A16" s="36"/>
      <c r="B16" s="36"/>
      <c r="C16" s="16"/>
      <c r="D16" s="447" t="s">
        <v>0</v>
      </c>
      <c r="E16" s="443"/>
      <c r="F16" s="443"/>
      <c r="G16" s="444"/>
      <c r="H16" s="604"/>
      <c r="I16" s="605"/>
      <c r="J16" s="47"/>
      <c r="K16" s="47"/>
      <c r="L16" s="14"/>
      <c r="M16" s="504"/>
      <c r="N16" s="505"/>
      <c r="O16" s="506"/>
      <c r="P16" s="506"/>
      <c r="Q16" s="445"/>
      <c r="R16" s="9"/>
      <c r="S16" s="9"/>
      <c r="T16" s="488"/>
      <c r="U16" s="10"/>
      <c r="V16" s="142"/>
      <c r="W16" s="138"/>
      <c r="X16" s="138"/>
      <c r="Y16" s="138"/>
      <c r="Z16" s="95"/>
      <c r="AA16" s="96"/>
      <c r="AB16" s="97"/>
      <c r="AC16" s="93"/>
      <c r="AD16" s="138"/>
    </row>
    <row r="17" spans="1:37">
      <c r="A17" s="36"/>
      <c r="B17" s="36"/>
      <c r="C17" s="18"/>
      <c r="D17" s="18"/>
      <c r="E17" s="507"/>
      <c r="F17" s="507"/>
      <c r="G17" s="507"/>
      <c r="H17" s="507"/>
      <c r="I17" s="507"/>
      <c r="J17" s="507"/>
      <c r="K17" s="507"/>
      <c r="L17" s="507"/>
      <c r="M17" s="507"/>
      <c r="N17" s="507"/>
      <c r="O17" s="508"/>
      <c r="P17" s="508"/>
      <c r="Q17" s="508"/>
      <c r="R17" s="508"/>
      <c r="S17" s="508"/>
      <c r="T17" s="509"/>
      <c r="U17" s="10"/>
      <c r="V17" s="142"/>
      <c r="W17" s="138"/>
      <c r="X17" s="138"/>
      <c r="Y17" s="138"/>
      <c r="Z17" s="88"/>
      <c r="AA17" s="93"/>
      <c r="AB17" s="94"/>
      <c r="AC17" s="93"/>
      <c r="AD17" s="138"/>
    </row>
    <row r="18" spans="1:37" ht="38.25" customHeight="1">
      <c r="A18" s="36"/>
      <c r="B18" s="36"/>
      <c r="D18" s="44"/>
      <c r="E18" s="510" t="s">
        <v>183</v>
      </c>
      <c r="F18" s="44"/>
      <c r="G18" s="44"/>
      <c r="H18" s="44"/>
      <c r="I18" s="44"/>
      <c r="J18" s="44"/>
      <c r="K18" s="44"/>
      <c r="L18" s="17"/>
      <c r="M18" s="189"/>
      <c r="N18" s="189"/>
      <c r="O18" s="13"/>
      <c r="P18" s="82"/>
      <c r="Q18" s="82"/>
      <c r="R18" s="82"/>
      <c r="S18" s="82"/>
      <c r="T18" s="82"/>
      <c r="U18" s="10"/>
      <c r="V18" s="142"/>
      <c r="W18" s="138"/>
      <c r="X18" s="138"/>
      <c r="Y18" s="138"/>
      <c r="Z18" s="102"/>
      <c r="AA18" s="88"/>
      <c r="AB18" s="89"/>
      <c r="AC18" s="88"/>
      <c r="AD18" s="138"/>
    </row>
    <row r="19" spans="1:37" ht="15.75">
      <c r="A19" s="36"/>
      <c r="B19" s="511"/>
      <c r="D19" s="56"/>
      <c r="E19" s="512" t="s">
        <v>215</v>
      </c>
      <c r="F19" s="366"/>
      <c r="G19" s="366"/>
      <c r="H19" s="366"/>
      <c r="I19" s="366"/>
      <c r="J19" s="366"/>
      <c r="K19" s="366"/>
      <c r="L19" s="366"/>
      <c r="M19" s="366"/>
      <c r="N19" s="367"/>
      <c r="O19" s="368" t="s">
        <v>29</v>
      </c>
      <c r="P19" s="369"/>
      <c r="Q19" s="369"/>
      <c r="R19" s="369"/>
      <c r="S19" s="370"/>
      <c r="T19" s="371"/>
      <c r="U19" s="10"/>
      <c r="V19" s="142"/>
      <c r="W19" s="138"/>
      <c r="X19" s="138"/>
      <c r="Y19" s="138"/>
      <c r="Z19" s="104"/>
      <c r="AA19" s="105"/>
      <c r="AB19" s="105"/>
      <c r="AC19" s="105"/>
      <c r="AD19" s="138"/>
    </row>
    <row r="20" spans="1:37" s="1" customFormat="1" ht="152.25" customHeight="1">
      <c r="A20" s="54"/>
      <c r="B20" s="37"/>
      <c r="C20" s="323"/>
      <c r="D20" s="323"/>
      <c r="E20" s="513"/>
      <c r="F20" s="606" t="s">
        <v>1</v>
      </c>
      <c r="G20" s="607"/>
      <c r="H20" s="608"/>
      <c r="I20" s="539" t="s">
        <v>186</v>
      </c>
      <c r="J20" s="540" t="s">
        <v>226</v>
      </c>
      <c r="K20" s="541" t="s">
        <v>216</v>
      </c>
      <c r="L20" s="541" t="s">
        <v>63</v>
      </c>
      <c r="M20" s="541" t="s">
        <v>184</v>
      </c>
      <c r="N20" s="541" t="s">
        <v>10</v>
      </c>
      <c r="O20" s="542" t="s">
        <v>4</v>
      </c>
      <c r="P20" s="541" t="s">
        <v>22</v>
      </c>
      <c r="Q20" s="543" t="s">
        <v>33</v>
      </c>
      <c r="R20" s="543" t="s">
        <v>31</v>
      </c>
      <c r="S20" s="543" t="s">
        <v>34</v>
      </c>
      <c r="T20" s="543" t="s">
        <v>24</v>
      </c>
      <c r="U20" s="10"/>
      <c r="V20" s="320"/>
      <c r="W20" s="144"/>
      <c r="X20" s="144"/>
      <c r="Y20" s="144"/>
      <c r="Z20" s="106"/>
      <c r="AA20" s="106"/>
      <c r="AB20" s="107"/>
      <c r="AC20" s="106"/>
      <c r="AD20" s="144"/>
      <c r="AE20" s="12"/>
    </row>
    <row r="21" spans="1:37" s="1" customFormat="1" ht="16.5" customHeight="1">
      <c r="A21" s="514" t="s">
        <v>23</v>
      </c>
      <c r="B21" s="37"/>
      <c r="C21" s="323"/>
      <c r="D21" s="323"/>
      <c r="E21" s="515"/>
      <c r="F21" s="617"/>
      <c r="G21" s="618"/>
      <c r="H21" s="619"/>
      <c r="I21" s="516"/>
      <c r="J21" s="438" t="s">
        <v>40</v>
      </c>
      <c r="K21" s="439"/>
      <c r="L21" s="439"/>
      <c r="M21" s="439"/>
      <c r="N21" s="439"/>
      <c r="O21" s="439"/>
      <c r="P21" s="439"/>
      <c r="Q21" s="439"/>
      <c r="R21" s="439"/>
      <c r="S21" s="448"/>
      <c r="T21" s="439"/>
      <c r="U21" s="10"/>
      <c r="V21" s="320"/>
      <c r="W21" s="144"/>
      <c r="X21" s="144"/>
      <c r="Y21" s="144"/>
      <c r="Z21" s="108"/>
      <c r="AA21" s="108"/>
      <c r="AB21" s="109"/>
      <c r="AC21" s="108"/>
      <c r="AD21" s="144"/>
      <c r="AE21" s="12"/>
    </row>
    <row r="22" spans="1:37" ht="15.75">
      <c r="A22" s="36" t="str">
        <f t="shared" ref="A22:A31" si="0">IF(OR(F22&lt;&gt;"",J22&lt;&gt;"",L22&lt;&gt;"",M22&lt;&gt;"",N22&lt;&gt;""),"Show","Hide")</f>
        <v>Show</v>
      </c>
      <c r="B22" s="36"/>
      <c r="C22" s="13"/>
      <c r="D22" s="13"/>
      <c r="E22" s="517">
        <v>1</v>
      </c>
      <c r="F22" s="591"/>
      <c r="G22" s="592"/>
      <c r="H22" s="593"/>
      <c r="I22" s="518"/>
      <c r="J22" s="433" t="s">
        <v>40</v>
      </c>
      <c r="K22" s="519"/>
      <c r="L22" s="324"/>
      <c r="M22" s="325"/>
      <c r="N22" s="326"/>
      <c r="O22" s="60" t="str">
        <f>IF(K22&lt;&gt;"",IF(K22&lt;26.6,"Full",IF(K22&gt;=28.59,"None","Partial")),"")</f>
        <v/>
      </c>
      <c r="P22" s="61" t="str">
        <f>IF(OR(K22=0,I22="",J22=""),"",IF(K22&gt;28.59,0,MIN(2,(28.31-K22))))</f>
        <v/>
      </c>
      <c r="Q22" s="134" t="str">
        <f>IFERROR(IF(OR(R22="",S22=""),"",+(R22)/((1754.5)*P22)), " ")</f>
        <v/>
      </c>
      <c r="R22" s="63" t="str">
        <f>IF(OR(K22="",I22="",J22=""),"",M22*P22*N22)</f>
        <v/>
      </c>
      <c r="S22" s="63" t="str">
        <f>IFERROR(IF(OR(M22="",P22=""),"",R22*0.175)," ")</f>
        <v/>
      </c>
      <c r="T22" s="63">
        <f t="shared" ref="T22:T31" si="1">SUM(R22:S22)</f>
        <v>0</v>
      </c>
      <c r="U22" s="10"/>
      <c r="V22" s="321"/>
      <c r="W22" s="145"/>
      <c r="X22" s="145"/>
      <c r="Y22" s="145"/>
      <c r="Z22" s="146">
        <f t="shared" ref="Z22:Z32" si="2">IF(ISNA(VLOOKUP(J22,$D$70:$E$73,2,FALSE)),"",VLOOKUP(J22,$D$70:$E$73,2,FALSE))</f>
        <v>3</v>
      </c>
      <c r="AA22" s="146" t="str">
        <f t="shared" ref="AA22:AA32" si="3">IF(ISNA(VLOOKUP($O22,$J$70:$K$72,2,FALSE)),"",VLOOKUP($O22,$J$70:$K$72,2,FALSE))</f>
        <v/>
      </c>
      <c r="AB22" s="147">
        <f t="shared" ref="AB22:AC31" si="4">IF(P22&lt;&gt;"",VALUE(P22),0)</f>
        <v>0</v>
      </c>
      <c r="AC22" s="147">
        <f t="shared" si="4"/>
        <v>0</v>
      </c>
      <c r="AD22" s="148"/>
      <c r="AE22" s="30"/>
      <c r="AF22" s="30"/>
      <c r="AG22" s="31"/>
      <c r="AI22" s="31"/>
      <c r="AK22" s="29"/>
    </row>
    <row r="23" spans="1:37" ht="15.75">
      <c r="A23" s="36" t="str">
        <f t="shared" si="0"/>
        <v>Show</v>
      </c>
      <c r="B23" s="36"/>
      <c r="C23" s="13"/>
      <c r="D23" s="13"/>
      <c r="E23" s="517">
        <v>2</v>
      </c>
      <c r="F23" s="591"/>
      <c r="G23" s="592"/>
      <c r="H23" s="593"/>
      <c r="I23" s="518"/>
      <c r="J23" s="433" t="s">
        <v>40</v>
      </c>
      <c r="K23" s="519"/>
      <c r="L23" s="324"/>
      <c r="M23" s="325"/>
      <c r="N23" s="326"/>
      <c r="O23" s="60" t="str">
        <f t="shared" ref="O23:O31" si="5">IF(K23&lt;&gt;"",IF(K23&lt;26.6,"Full",IF(K23&gt;=28.59,"None","Partial")),"")</f>
        <v/>
      </c>
      <c r="P23" s="61" t="str">
        <f t="shared" ref="P23:P31" si="6">IF(OR(K23=0,I23="",J23=""),"",IF(K23&gt;28.59,0,MIN(2,(28.31-K23))))</f>
        <v/>
      </c>
      <c r="Q23" s="134" t="str">
        <f t="shared" ref="Q23:Q31" si="7">IFERROR(IF(OR(R23="",S23=""),"",+(R23)/((1754.5)*P23)), " ")</f>
        <v/>
      </c>
      <c r="R23" s="63" t="str">
        <f t="shared" ref="R23:R31" si="8">IF(OR(K23="",I23="",J23=""),"",M23*P23*N23)</f>
        <v/>
      </c>
      <c r="S23" s="63" t="str">
        <f t="shared" ref="S23:S31" si="9">IFERROR(IF(OR(M23="",P23=""),"",R23*0.175)," ")</f>
        <v/>
      </c>
      <c r="T23" s="63">
        <f t="shared" si="1"/>
        <v>0</v>
      </c>
      <c r="U23" s="10"/>
      <c r="V23" s="321"/>
      <c r="W23" s="145"/>
      <c r="X23" s="145"/>
      <c r="Y23" s="145"/>
      <c r="Z23" s="146">
        <f t="shared" si="2"/>
        <v>3</v>
      </c>
      <c r="AA23" s="146" t="str">
        <f t="shared" si="3"/>
        <v/>
      </c>
      <c r="AB23" s="147">
        <f t="shared" si="4"/>
        <v>0</v>
      </c>
      <c r="AC23" s="147">
        <f t="shared" si="4"/>
        <v>0</v>
      </c>
      <c r="AD23" s="148"/>
      <c r="AE23" s="30"/>
      <c r="AF23" s="30"/>
    </row>
    <row r="24" spans="1:37" ht="15.75">
      <c r="A24" s="36" t="str">
        <f t="shared" si="0"/>
        <v>Show</v>
      </c>
      <c r="B24" s="36"/>
      <c r="C24" s="13"/>
      <c r="D24" s="13"/>
      <c r="E24" s="517">
        <v>3</v>
      </c>
      <c r="F24" s="591"/>
      <c r="G24" s="592"/>
      <c r="H24" s="593"/>
      <c r="I24" s="518"/>
      <c r="J24" s="433" t="s">
        <v>40</v>
      </c>
      <c r="K24" s="519"/>
      <c r="L24" s="324"/>
      <c r="M24" s="325"/>
      <c r="N24" s="326"/>
      <c r="O24" s="60" t="str">
        <f t="shared" si="5"/>
        <v/>
      </c>
      <c r="P24" s="61" t="str">
        <f t="shared" si="6"/>
        <v/>
      </c>
      <c r="Q24" s="134" t="str">
        <f t="shared" si="7"/>
        <v/>
      </c>
      <c r="R24" s="63" t="str">
        <f t="shared" si="8"/>
        <v/>
      </c>
      <c r="S24" s="63" t="str">
        <f t="shared" si="9"/>
        <v/>
      </c>
      <c r="T24" s="63">
        <f t="shared" si="1"/>
        <v>0</v>
      </c>
      <c r="U24" s="10"/>
      <c r="V24" s="321"/>
      <c r="W24" s="145"/>
      <c r="X24" s="145"/>
      <c r="Y24" s="145"/>
      <c r="Z24" s="146">
        <f t="shared" si="2"/>
        <v>3</v>
      </c>
      <c r="AA24" s="146" t="str">
        <f t="shared" si="3"/>
        <v/>
      </c>
      <c r="AB24" s="147">
        <f t="shared" si="4"/>
        <v>0</v>
      </c>
      <c r="AC24" s="147">
        <f t="shared" si="4"/>
        <v>0</v>
      </c>
      <c r="AD24" s="148"/>
      <c r="AE24" s="30"/>
      <c r="AF24" s="30"/>
    </row>
    <row r="25" spans="1:37" ht="15.75">
      <c r="A25" s="36" t="str">
        <f t="shared" si="0"/>
        <v>Show</v>
      </c>
      <c r="B25" s="36"/>
      <c r="C25" s="13"/>
      <c r="D25" s="13"/>
      <c r="E25" s="517">
        <v>4</v>
      </c>
      <c r="F25" s="591"/>
      <c r="G25" s="592"/>
      <c r="H25" s="593"/>
      <c r="I25" s="518"/>
      <c r="J25" s="433" t="s">
        <v>40</v>
      </c>
      <c r="K25" s="519"/>
      <c r="L25" s="324"/>
      <c r="M25" s="325"/>
      <c r="N25" s="326"/>
      <c r="O25" s="60" t="str">
        <f t="shared" si="5"/>
        <v/>
      </c>
      <c r="P25" s="61" t="str">
        <f t="shared" si="6"/>
        <v/>
      </c>
      <c r="Q25" s="134" t="str">
        <f t="shared" si="7"/>
        <v/>
      </c>
      <c r="R25" s="63" t="str">
        <f t="shared" si="8"/>
        <v/>
      </c>
      <c r="S25" s="63" t="str">
        <f t="shared" si="9"/>
        <v/>
      </c>
      <c r="T25" s="63">
        <f t="shared" si="1"/>
        <v>0</v>
      </c>
      <c r="U25" s="10"/>
      <c r="V25" s="321"/>
      <c r="W25" s="145"/>
      <c r="X25" s="145"/>
      <c r="Y25" s="145"/>
      <c r="Z25" s="146">
        <f t="shared" si="2"/>
        <v>3</v>
      </c>
      <c r="AA25" s="146" t="str">
        <f t="shared" si="3"/>
        <v/>
      </c>
      <c r="AB25" s="147">
        <f t="shared" si="4"/>
        <v>0</v>
      </c>
      <c r="AC25" s="147">
        <f t="shared" si="4"/>
        <v>0</v>
      </c>
      <c r="AD25" s="148"/>
      <c r="AE25" s="30"/>
      <c r="AF25" s="30"/>
    </row>
    <row r="26" spans="1:37" ht="15.75">
      <c r="A26" s="36" t="str">
        <f t="shared" si="0"/>
        <v>Show</v>
      </c>
      <c r="B26" s="36"/>
      <c r="C26" s="13"/>
      <c r="D26" s="13"/>
      <c r="E26" s="517">
        <v>5</v>
      </c>
      <c r="F26" s="591"/>
      <c r="G26" s="592"/>
      <c r="H26" s="593"/>
      <c r="I26" s="518"/>
      <c r="J26" s="433" t="s">
        <v>40</v>
      </c>
      <c r="K26" s="519"/>
      <c r="L26" s="324"/>
      <c r="M26" s="325"/>
      <c r="N26" s="326"/>
      <c r="O26" s="60" t="str">
        <f t="shared" si="5"/>
        <v/>
      </c>
      <c r="P26" s="61" t="str">
        <f t="shared" si="6"/>
        <v/>
      </c>
      <c r="Q26" s="134" t="str">
        <f t="shared" si="7"/>
        <v/>
      </c>
      <c r="R26" s="63" t="str">
        <f t="shared" si="8"/>
        <v/>
      </c>
      <c r="S26" s="63" t="str">
        <f t="shared" si="9"/>
        <v/>
      </c>
      <c r="T26" s="63">
        <f t="shared" si="1"/>
        <v>0</v>
      </c>
      <c r="U26" s="10"/>
      <c r="V26" s="321"/>
      <c r="W26" s="145"/>
      <c r="X26" s="145"/>
      <c r="Y26" s="145"/>
      <c r="Z26" s="146">
        <f t="shared" si="2"/>
        <v>3</v>
      </c>
      <c r="AA26" s="146" t="str">
        <f t="shared" si="3"/>
        <v/>
      </c>
      <c r="AB26" s="147">
        <f t="shared" si="4"/>
        <v>0</v>
      </c>
      <c r="AC26" s="147">
        <f t="shared" si="4"/>
        <v>0</v>
      </c>
      <c r="AD26" s="148"/>
      <c r="AE26" s="30"/>
      <c r="AF26" s="30"/>
      <c r="AI26" s="31"/>
    </row>
    <row r="27" spans="1:37" ht="15.75">
      <c r="A27" s="36" t="str">
        <f t="shared" si="0"/>
        <v>Show</v>
      </c>
      <c r="B27" s="36"/>
      <c r="C27" s="13"/>
      <c r="D27" s="13"/>
      <c r="E27" s="517">
        <v>6</v>
      </c>
      <c r="F27" s="591"/>
      <c r="G27" s="592"/>
      <c r="H27" s="593"/>
      <c r="I27" s="518"/>
      <c r="J27" s="433" t="s">
        <v>40</v>
      </c>
      <c r="K27" s="519"/>
      <c r="L27" s="324"/>
      <c r="M27" s="325"/>
      <c r="N27" s="326"/>
      <c r="O27" s="60" t="str">
        <f t="shared" si="5"/>
        <v/>
      </c>
      <c r="P27" s="61" t="str">
        <f t="shared" si="6"/>
        <v/>
      </c>
      <c r="Q27" s="134" t="str">
        <f t="shared" si="7"/>
        <v/>
      </c>
      <c r="R27" s="63" t="str">
        <f t="shared" si="8"/>
        <v/>
      </c>
      <c r="S27" s="63" t="str">
        <f t="shared" si="9"/>
        <v/>
      </c>
      <c r="T27" s="63">
        <f t="shared" si="1"/>
        <v>0</v>
      </c>
      <c r="U27" s="10"/>
      <c r="V27" s="321"/>
      <c r="W27" s="145"/>
      <c r="X27" s="145"/>
      <c r="Y27" s="145"/>
      <c r="Z27" s="146">
        <f t="shared" si="2"/>
        <v>3</v>
      </c>
      <c r="AA27" s="146" t="str">
        <f t="shared" si="3"/>
        <v/>
      </c>
      <c r="AB27" s="147">
        <f t="shared" si="4"/>
        <v>0</v>
      </c>
      <c r="AC27" s="147">
        <f t="shared" si="4"/>
        <v>0</v>
      </c>
      <c r="AD27" s="148"/>
      <c r="AE27" s="30"/>
      <c r="AF27" s="30"/>
      <c r="AI27" s="31"/>
    </row>
    <row r="28" spans="1:37" ht="15.75">
      <c r="A28" s="36" t="str">
        <f t="shared" si="0"/>
        <v>Show</v>
      </c>
      <c r="B28" s="36"/>
      <c r="C28" s="13"/>
      <c r="D28" s="13"/>
      <c r="E28" s="517">
        <v>7</v>
      </c>
      <c r="F28" s="591"/>
      <c r="G28" s="592"/>
      <c r="H28" s="593"/>
      <c r="I28" s="518"/>
      <c r="J28" s="433" t="s">
        <v>40</v>
      </c>
      <c r="K28" s="519"/>
      <c r="L28" s="324"/>
      <c r="M28" s="325"/>
      <c r="N28" s="326"/>
      <c r="O28" s="60" t="str">
        <f t="shared" si="5"/>
        <v/>
      </c>
      <c r="P28" s="61" t="str">
        <f t="shared" si="6"/>
        <v/>
      </c>
      <c r="Q28" s="134" t="str">
        <f t="shared" si="7"/>
        <v/>
      </c>
      <c r="R28" s="63" t="str">
        <f t="shared" si="8"/>
        <v/>
      </c>
      <c r="S28" s="63" t="str">
        <f t="shared" si="9"/>
        <v/>
      </c>
      <c r="T28" s="63">
        <f t="shared" si="1"/>
        <v>0</v>
      </c>
      <c r="U28" s="10"/>
      <c r="V28" s="149"/>
      <c r="W28" s="143"/>
      <c r="X28" s="143"/>
      <c r="Y28" s="143"/>
      <c r="Z28" s="146">
        <f t="shared" si="2"/>
        <v>3</v>
      </c>
      <c r="AA28" s="146" t="str">
        <f t="shared" si="3"/>
        <v/>
      </c>
      <c r="AB28" s="147">
        <f t="shared" si="4"/>
        <v>0</v>
      </c>
      <c r="AC28" s="147">
        <f t="shared" si="4"/>
        <v>0</v>
      </c>
      <c r="AD28" s="148"/>
      <c r="AE28" s="30"/>
      <c r="AF28" s="29"/>
    </row>
    <row r="29" spans="1:37" ht="15.75">
      <c r="A29" s="36" t="str">
        <f t="shared" si="0"/>
        <v>Show</v>
      </c>
      <c r="B29" s="36"/>
      <c r="C29" s="13"/>
      <c r="D29" s="13"/>
      <c r="E29" s="517">
        <v>8</v>
      </c>
      <c r="F29" s="591"/>
      <c r="G29" s="592"/>
      <c r="H29" s="593"/>
      <c r="I29" s="518"/>
      <c r="J29" s="433" t="s">
        <v>40</v>
      </c>
      <c r="K29" s="519"/>
      <c r="L29" s="324"/>
      <c r="M29" s="325"/>
      <c r="N29" s="326"/>
      <c r="O29" s="60" t="str">
        <f t="shared" si="5"/>
        <v/>
      </c>
      <c r="P29" s="61" t="str">
        <f t="shared" si="6"/>
        <v/>
      </c>
      <c r="Q29" s="134" t="str">
        <f t="shared" si="7"/>
        <v/>
      </c>
      <c r="R29" s="63" t="str">
        <f t="shared" si="8"/>
        <v/>
      </c>
      <c r="S29" s="63" t="str">
        <f t="shared" si="9"/>
        <v/>
      </c>
      <c r="T29" s="63">
        <f t="shared" si="1"/>
        <v>0</v>
      </c>
      <c r="U29" s="10"/>
      <c r="V29" s="322"/>
      <c r="W29" s="143"/>
      <c r="X29" s="143"/>
      <c r="Y29" s="143"/>
      <c r="Z29" s="146">
        <f t="shared" si="2"/>
        <v>3</v>
      </c>
      <c r="AA29" s="146" t="str">
        <f t="shared" si="3"/>
        <v/>
      </c>
      <c r="AB29" s="147">
        <f t="shared" si="4"/>
        <v>0</v>
      </c>
      <c r="AC29" s="147">
        <f t="shared" si="4"/>
        <v>0</v>
      </c>
      <c r="AD29" s="148"/>
      <c r="AE29" s="30"/>
      <c r="AF29" s="29"/>
    </row>
    <row r="30" spans="1:37" ht="15.75">
      <c r="A30" s="36" t="str">
        <f t="shared" si="0"/>
        <v>Show</v>
      </c>
      <c r="B30" s="36"/>
      <c r="C30" s="13"/>
      <c r="D30" s="13"/>
      <c r="E30" s="517">
        <v>9</v>
      </c>
      <c r="F30" s="591"/>
      <c r="G30" s="592"/>
      <c r="H30" s="593"/>
      <c r="I30" s="518"/>
      <c r="J30" s="433" t="s">
        <v>40</v>
      </c>
      <c r="K30" s="519"/>
      <c r="L30" s="324"/>
      <c r="M30" s="325"/>
      <c r="N30" s="326"/>
      <c r="O30" s="60" t="str">
        <f t="shared" si="5"/>
        <v/>
      </c>
      <c r="P30" s="61" t="str">
        <f t="shared" si="6"/>
        <v/>
      </c>
      <c r="Q30" s="134" t="str">
        <f t="shared" si="7"/>
        <v/>
      </c>
      <c r="R30" s="63" t="str">
        <f t="shared" si="8"/>
        <v/>
      </c>
      <c r="S30" s="63" t="str">
        <f t="shared" si="9"/>
        <v/>
      </c>
      <c r="T30" s="63">
        <f t="shared" si="1"/>
        <v>0</v>
      </c>
      <c r="U30" s="10"/>
      <c r="V30" s="322"/>
      <c r="W30" s="143"/>
      <c r="X30" s="143"/>
      <c r="Y30" s="143"/>
      <c r="Z30" s="146">
        <f t="shared" si="2"/>
        <v>3</v>
      </c>
      <c r="AA30" s="146" t="str">
        <f t="shared" si="3"/>
        <v/>
      </c>
      <c r="AB30" s="147">
        <f t="shared" si="4"/>
        <v>0</v>
      </c>
      <c r="AC30" s="147">
        <f t="shared" si="4"/>
        <v>0</v>
      </c>
      <c r="AD30" s="148"/>
      <c r="AE30" s="30"/>
      <c r="AF30" s="29"/>
    </row>
    <row r="31" spans="1:37" ht="15.75">
      <c r="A31" s="36" t="str">
        <f t="shared" si="0"/>
        <v>Show</v>
      </c>
      <c r="B31" s="36"/>
      <c r="C31" s="13"/>
      <c r="D31" s="13"/>
      <c r="E31" s="517">
        <v>10</v>
      </c>
      <c r="F31" s="591"/>
      <c r="G31" s="592"/>
      <c r="H31" s="593"/>
      <c r="I31" s="518"/>
      <c r="J31" s="433" t="s">
        <v>40</v>
      </c>
      <c r="K31" s="519"/>
      <c r="L31" s="324"/>
      <c r="M31" s="325"/>
      <c r="N31" s="326"/>
      <c r="O31" s="60" t="str">
        <f t="shared" si="5"/>
        <v/>
      </c>
      <c r="P31" s="61" t="str">
        <f t="shared" si="6"/>
        <v/>
      </c>
      <c r="Q31" s="134" t="str">
        <f t="shared" si="7"/>
        <v/>
      </c>
      <c r="R31" s="63" t="str">
        <f t="shared" si="8"/>
        <v/>
      </c>
      <c r="S31" s="63" t="str">
        <f t="shared" si="9"/>
        <v/>
      </c>
      <c r="T31" s="63">
        <f t="shared" si="1"/>
        <v>0</v>
      </c>
      <c r="U31" s="10"/>
      <c r="V31" s="149"/>
      <c r="W31" s="143"/>
      <c r="X31" s="143"/>
      <c r="Y31" s="143"/>
      <c r="Z31" s="146">
        <f t="shared" si="2"/>
        <v>3</v>
      </c>
      <c r="AA31" s="146" t="str">
        <f t="shared" si="3"/>
        <v/>
      </c>
      <c r="AB31" s="147">
        <f t="shared" si="4"/>
        <v>0</v>
      </c>
      <c r="AC31" s="147">
        <f t="shared" si="4"/>
        <v>0</v>
      </c>
      <c r="AD31" s="148"/>
      <c r="AE31" s="30"/>
      <c r="AF31" s="29"/>
    </row>
    <row r="32" spans="1:37" ht="9" customHeight="1">
      <c r="A32" s="49"/>
      <c r="B32" s="39"/>
      <c r="C32" s="20"/>
      <c r="D32" s="20"/>
      <c r="E32" s="20"/>
      <c r="F32" s="14"/>
      <c r="G32" s="14"/>
      <c r="H32" s="14"/>
      <c r="I32" s="14"/>
      <c r="J32" s="14"/>
      <c r="K32" s="14"/>
      <c r="L32" s="14"/>
      <c r="M32" s="190"/>
      <c r="N32" s="14"/>
      <c r="O32" s="32"/>
      <c r="P32" s="33"/>
      <c r="Q32" s="19"/>
      <c r="R32" s="34"/>
      <c r="S32" s="19"/>
      <c r="T32" s="34"/>
      <c r="U32" s="10"/>
      <c r="V32" s="142"/>
      <c r="W32" s="138"/>
      <c r="X32" s="138"/>
      <c r="Y32" s="138"/>
      <c r="Z32" s="146" t="str">
        <f t="shared" si="2"/>
        <v/>
      </c>
      <c r="AA32" s="146" t="str">
        <f t="shared" si="3"/>
        <v/>
      </c>
      <c r="AB32" s="111"/>
      <c r="AC32" s="103"/>
      <c r="AD32" s="150"/>
      <c r="AE32" s="5"/>
      <c r="AF32" s="43"/>
      <c r="AG32" s="43"/>
      <c r="AH32" s="43"/>
      <c r="AI32" s="43"/>
    </row>
    <row r="33" spans="1:35" ht="63">
      <c r="A33" s="49"/>
      <c r="B33" s="36"/>
      <c r="C33" s="75"/>
      <c r="D33" s="75"/>
      <c r="E33" s="75"/>
      <c r="F33" s="75"/>
      <c r="G33" s="75"/>
      <c r="H33" s="75"/>
      <c r="I33" s="75"/>
      <c r="J33" s="75"/>
      <c r="K33" s="75"/>
      <c r="L33" s="13"/>
      <c r="M33" s="594" t="s">
        <v>28</v>
      </c>
      <c r="N33" s="595"/>
      <c r="O33" s="595"/>
      <c r="P33" s="596"/>
      <c r="Q33" s="520" t="s">
        <v>33</v>
      </c>
      <c r="R33" s="520" t="s">
        <v>31</v>
      </c>
      <c r="S33" s="520" t="s">
        <v>34</v>
      </c>
      <c r="T33" s="520" t="s">
        <v>24</v>
      </c>
      <c r="U33" s="10"/>
      <c r="V33" s="142"/>
      <c r="W33" s="138"/>
      <c r="X33" s="138"/>
      <c r="Y33" s="138"/>
      <c r="Z33" s="88"/>
      <c r="AA33" s="88"/>
      <c r="AB33" s="89"/>
      <c r="AC33" s="88"/>
      <c r="AD33" s="150"/>
      <c r="AE33" s="5"/>
      <c r="AF33" s="43"/>
      <c r="AG33" s="43"/>
      <c r="AH33" s="43"/>
      <c r="AI33" s="43"/>
    </row>
    <row r="34" spans="1:35" ht="4.7" hidden="1" customHeight="1">
      <c r="A34" s="49"/>
      <c r="B34" s="36"/>
      <c r="C34" s="75"/>
      <c r="D34" s="75"/>
      <c r="E34" s="75"/>
      <c r="F34" s="75"/>
      <c r="G34" s="75"/>
      <c r="H34" s="75"/>
      <c r="I34" s="75"/>
      <c r="J34" s="75"/>
      <c r="K34" s="75"/>
      <c r="L34" s="13"/>
      <c r="M34" s="521"/>
      <c r="N34" s="522"/>
      <c r="O34" s="522"/>
      <c r="P34" s="522"/>
      <c r="Q34" s="523"/>
      <c r="R34" s="524"/>
      <c r="S34" s="524"/>
      <c r="T34" s="525"/>
      <c r="U34" s="10"/>
      <c r="V34" s="142"/>
      <c r="W34" s="138"/>
      <c r="X34" s="138"/>
      <c r="Y34" s="138"/>
      <c r="Z34" s="88"/>
      <c r="AA34" s="88"/>
      <c r="AB34" s="89"/>
      <c r="AC34" s="88"/>
      <c r="AD34" s="150"/>
      <c r="AE34" s="5"/>
      <c r="AF34" s="43"/>
      <c r="AG34" s="43"/>
      <c r="AH34" s="43"/>
      <c r="AI34" s="43"/>
    </row>
    <row r="35" spans="1:35" ht="15.75">
      <c r="A35" s="49"/>
      <c r="B35" s="39"/>
      <c r="C35" s="151"/>
      <c r="D35" s="86"/>
      <c r="E35" s="86"/>
      <c r="F35" s="452"/>
      <c r="G35" s="152"/>
      <c r="H35" s="152"/>
      <c r="I35" s="152"/>
      <c r="J35" s="152"/>
      <c r="K35" s="152"/>
      <c r="L35" s="14"/>
      <c r="M35" s="342"/>
      <c r="N35" s="343"/>
      <c r="O35" s="343" t="s">
        <v>26</v>
      </c>
      <c r="P35" s="344"/>
      <c r="Q35" s="66"/>
      <c r="R35" s="67"/>
      <c r="S35" s="67"/>
      <c r="T35" s="67"/>
      <c r="U35" s="10"/>
      <c r="V35" s="142"/>
      <c r="W35" s="138"/>
      <c r="X35" s="138"/>
      <c r="Y35" s="138"/>
      <c r="Z35" s="110"/>
      <c r="AA35" s="112"/>
      <c r="AB35" s="113"/>
      <c r="AC35" s="114"/>
      <c r="AD35" s="150"/>
      <c r="AE35" s="5"/>
      <c r="AF35" s="43"/>
      <c r="AG35" s="43"/>
      <c r="AH35" s="43"/>
      <c r="AI35" s="43"/>
    </row>
    <row r="36" spans="1:35" ht="15.75">
      <c r="A36" s="49"/>
      <c r="B36" s="39"/>
      <c r="C36" s="153"/>
      <c r="D36" s="74"/>
      <c r="E36" s="74"/>
      <c r="F36" s="74"/>
      <c r="G36" s="64"/>
      <c r="H36" s="64"/>
      <c r="I36" s="64"/>
      <c r="J36" s="64"/>
      <c r="K36" s="64"/>
      <c r="L36" s="14"/>
      <c r="M36" s="345"/>
      <c r="N36" s="346"/>
      <c r="O36" s="346"/>
      <c r="P36" s="347" t="s">
        <v>40</v>
      </c>
      <c r="Q36" s="66">
        <f>ROUND(SUMPRODUCT(($Z$22:$Z$31=3)*($AA$22:$AA$31=1),$Q$22:$Q$31),2)</f>
        <v>0</v>
      </c>
      <c r="R36" s="67">
        <f>ROUND(SUMPRODUCT(($Z$22:$Z$31=3)*($AA$22:$AA$31=1),$R$22:$R$31),2)</f>
        <v>0</v>
      </c>
      <c r="S36" s="67">
        <f>ROUND(SUMPRODUCT(($Z$22:$Z$31=3)*($AA$22:$AA$31=1),$S$22:$S$31),2)</f>
        <v>0</v>
      </c>
      <c r="T36" s="67">
        <f>+S36+R36</f>
        <v>0</v>
      </c>
      <c r="U36" s="10"/>
      <c r="V36" s="142"/>
      <c r="W36" s="138"/>
      <c r="X36" s="138"/>
      <c r="Y36" s="138"/>
      <c r="Z36" s="110"/>
      <c r="AA36" s="112"/>
      <c r="AB36" s="113"/>
      <c r="AC36" s="114"/>
      <c r="AD36" s="150"/>
      <c r="AE36" s="5"/>
      <c r="AF36" s="43"/>
      <c r="AG36" s="43"/>
      <c r="AH36" s="43"/>
      <c r="AI36" s="43"/>
    </row>
    <row r="37" spans="1:35" ht="15.75">
      <c r="A37" s="49"/>
      <c r="B37" s="40"/>
      <c r="C37" s="153"/>
      <c r="D37" s="74"/>
      <c r="E37" s="74"/>
      <c r="F37" s="74"/>
      <c r="G37" s="85"/>
      <c r="H37" s="85"/>
      <c r="I37" s="85"/>
      <c r="J37" s="83"/>
      <c r="K37" s="83"/>
      <c r="L37" s="45"/>
      <c r="M37" s="348"/>
      <c r="N37" s="349"/>
      <c r="O37" s="350"/>
      <c r="P37" s="351" t="s">
        <v>21</v>
      </c>
      <c r="Q37" s="68">
        <f>SUM(Q35:Q36)</f>
        <v>0</v>
      </c>
      <c r="R37" s="69">
        <f>SUM(R35:R36)</f>
        <v>0</v>
      </c>
      <c r="S37" s="69">
        <f>SUM(S35:S36)</f>
        <v>0</v>
      </c>
      <c r="T37" s="69">
        <f>+S37+R37</f>
        <v>0</v>
      </c>
      <c r="U37" s="10"/>
      <c r="V37" s="142"/>
      <c r="W37" s="154"/>
      <c r="X37" s="138"/>
      <c r="Y37" s="138"/>
      <c r="Z37" s="115"/>
      <c r="AA37" s="116"/>
      <c r="AB37" s="108"/>
      <c r="AC37" s="117"/>
      <c r="AD37" s="150"/>
      <c r="AE37" s="5"/>
      <c r="AF37" s="43"/>
      <c r="AG37" s="43"/>
      <c r="AH37" s="43"/>
      <c r="AI37" s="43"/>
    </row>
    <row r="38" spans="1:35" ht="15.75">
      <c r="A38" s="49"/>
      <c r="B38" s="39"/>
      <c r="C38" s="153"/>
      <c r="D38" s="74"/>
      <c r="E38" s="74"/>
      <c r="F38" s="74"/>
      <c r="G38" s="155"/>
      <c r="H38" s="155"/>
      <c r="I38" s="155"/>
      <c r="J38" s="84"/>
      <c r="K38" s="84"/>
      <c r="L38" s="14"/>
      <c r="M38" s="352"/>
      <c r="N38" s="343"/>
      <c r="O38" s="343" t="s">
        <v>27</v>
      </c>
      <c r="P38" s="343"/>
      <c r="Q38" s="66"/>
      <c r="R38" s="67"/>
      <c r="S38" s="67"/>
      <c r="T38" s="67"/>
      <c r="U38" s="10"/>
      <c r="V38" s="142"/>
      <c r="W38" s="138"/>
      <c r="X38" s="138"/>
      <c r="Y38" s="138"/>
      <c r="Z38" s="110"/>
      <c r="AA38" s="112"/>
      <c r="AB38" s="118"/>
      <c r="AC38" s="114"/>
      <c r="AD38" s="150"/>
      <c r="AE38" s="5"/>
      <c r="AF38" s="43"/>
      <c r="AG38" s="43"/>
      <c r="AH38" s="43"/>
      <c r="AI38" s="43"/>
    </row>
    <row r="39" spans="1:35" ht="15.75">
      <c r="A39" s="49"/>
      <c r="B39" s="39"/>
      <c r="C39" s="86"/>
      <c r="D39" s="86"/>
      <c r="E39" s="86"/>
      <c r="F39" s="72"/>
      <c r="G39" s="72"/>
      <c r="H39" s="72"/>
      <c r="I39" s="72"/>
      <c r="J39" s="72"/>
      <c r="K39" s="72"/>
      <c r="L39" s="14"/>
      <c r="M39" s="345"/>
      <c r="N39" s="346"/>
      <c r="O39" s="346"/>
      <c r="P39" s="347" t="s">
        <v>40</v>
      </c>
      <c r="Q39" s="66">
        <f>ROUND(SUMPRODUCT(($Z$22:$Z$31=3)*($AA$22:$AA$31=2),$Q$22:$Q$31),2)</f>
        <v>0</v>
      </c>
      <c r="R39" s="67">
        <f>ROUND(SUMPRODUCT(($Z$22:$Z$31=3)*($AA$22:$AA$31=2),$R$22:$R$31),2)</f>
        <v>0</v>
      </c>
      <c r="S39" s="67">
        <f>ROUND(SUMPRODUCT(($Z$22:$Z$31=3)*($AA$22:$AA$31=2),$S$22:$S$31),2)</f>
        <v>0</v>
      </c>
      <c r="T39" s="67">
        <f>+S39+R39</f>
        <v>0</v>
      </c>
      <c r="U39" s="10"/>
      <c r="V39" s="142"/>
      <c r="W39" s="138"/>
      <c r="X39" s="138"/>
      <c r="Y39" s="138"/>
      <c r="Z39" s="110"/>
      <c r="AA39" s="112"/>
      <c r="AB39" s="113"/>
      <c r="AC39" s="114"/>
      <c r="AD39" s="150"/>
      <c r="AE39" s="5"/>
      <c r="AF39" s="43"/>
      <c r="AG39" s="43"/>
      <c r="AH39" s="43"/>
      <c r="AI39" s="43"/>
    </row>
    <row r="40" spans="1:35" ht="15.75">
      <c r="A40" s="49"/>
      <c r="B40" s="39"/>
      <c r="C40" s="86"/>
      <c r="D40" s="86"/>
      <c r="E40" s="86"/>
      <c r="F40" s="86"/>
      <c r="G40" s="86"/>
      <c r="H40" s="86"/>
      <c r="I40" s="86"/>
      <c r="J40" s="86"/>
      <c r="K40" s="86"/>
      <c r="L40" s="20"/>
      <c r="M40" s="353"/>
      <c r="N40" s="349"/>
      <c r="O40" s="350"/>
      <c r="P40" s="354" t="s">
        <v>21</v>
      </c>
      <c r="Q40" s="68">
        <f>SUM(Q38:Q39)</f>
        <v>0</v>
      </c>
      <c r="R40" s="69">
        <f>SUM(R38:R39)</f>
        <v>0</v>
      </c>
      <c r="S40" s="69">
        <f>SUM(S38:S39)</f>
        <v>0</v>
      </c>
      <c r="T40" s="69">
        <f>+S40+R40</f>
        <v>0</v>
      </c>
      <c r="U40" s="10"/>
      <c r="V40" s="142"/>
      <c r="W40" s="138"/>
      <c r="X40" s="138"/>
      <c r="Y40" s="138"/>
      <c r="Z40" s="119"/>
      <c r="AA40" s="116"/>
      <c r="AB40" s="120"/>
      <c r="AC40" s="117"/>
      <c r="AD40" s="150"/>
      <c r="AE40" s="5"/>
      <c r="AF40" s="43"/>
      <c r="AG40" s="43"/>
      <c r="AH40" s="43"/>
      <c r="AI40" s="43"/>
    </row>
    <row r="41" spans="1:35" ht="15.75">
      <c r="A41" s="49"/>
      <c r="B41" s="39"/>
      <c r="C41" s="86"/>
      <c r="D41" s="86"/>
      <c r="E41" s="86"/>
      <c r="F41" s="86"/>
      <c r="G41" s="86"/>
      <c r="H41" s="86"/>
      <c r="I41" s="86"/>
      <c r="J41" s="86"/>
      <c r="K41" s="86"/>
      <c r="L41" s="20"/>
      <c r="M41" s="355"/>
      <c r="N41" s="356"/>
      <c r="O41" s="357" t="s">
        <v>35</v>
      </c>
      <c r="P41" s="358"/>
      <c r="Q41" s="131">
        <f>+Q40+Q37</f>
        <v>0</v>
      </c>
      <c r="R41" s="132">
        <f>+R40+R37</f>
        <v>0</v>
      </c>
      <c r="S41" s="132">
        <f>+S40+S37</f>
        <v>0</v>
      </c>
      <c r="T41" s="132">
        <f>+S41+R41</f>
        <v>0</v>
      </c>
      <c r="U41" s="10"/>
      <c r="V41" s="142"/>
      <c r="W41" s="138"/>
      <c r="X41" s="138"/>
      <c r="Y41" s="138"/>
      <c r="Z41" s="119"/>
      <c r="AA41" s="121"/>
      <c r="AB41" s="120"/>
      <c r="AC41" s="122"/>
      <c r="AD41" s="150"/>
      <c r="AE41" s="5"/>
      <c r="AF41" s="43"/>
      <c r="AG41" s="43"/>
      <c r="AH41" s="43"/>
      <c r="AI41" s="43"/>
    </row>
    <row r="42" spans="1:35" ht="15.75">
      <c r="A42" s="49"/>
      <c r="B42" s="39"/>
      <c r="C42" s="86"/>
      <c r="D42" s="86"/>
      <c r="E42" s="86"/>
      <c r="F42" s="86"/>
      <c r="G42" s="86"/>
      <c r="H42" s="86"/>
      <c r="I42" s="86"/>
      <c r="J42" s="86"/>
      <c r="K42" s="86"/>
      <c r="L42" s="20"/>
      <c r="M42" s="359"/>
      <c r="N42" s="360"/>
      <c r="O42" s="361" t="s">
        <v>36</v>
      </c>
      <c r="P42" s="362"/>
      <c r="Q42" s="363"/>
      <c r="R42" s="364"/>
      <c r="S42" s="364"/>
      <c r="T42" s="69">
        <f>IFERROR(IF(Q41=" ", " ",Q41*150)," ")</f>
        <v>0</v>
      </c>
      <c r="U42" s="10"/>
      <c r="V42" s="142"/>
      <c r="W42" s="138"/>
      <c r="X42" s="138"/>
      <c r="Y42" s="138"/>
      <c r="Z42" s="119"/>
      <c r="AA42" s="121"/>
      <c r="AB42" s="120"/>
      <c r="AC42" s="122"/>
      <c r="AD42" s="150"/>
      <c r="AE42" s="5"/>
      <c r="AF42" s="43"/>
      <c r="AG42" s="43"/>
      <c r="AH42" s="43"/>
      <c r="AI42" s="43"/>
    </row>
    <row r="43" spans="1:35" ht="15.75">
      <c r="A43" s="49"/>
      <c r="B43" s="39"/>
      <c r="C43" s="86"/>
      <c r="D43" s="86"/>
      <c r="E43" s="86"/>
      <c r="F43" s="86"/>
      <c r="G43" s="86"/>
      <c r="H43" s="86"/>
      <c r="I43" s="86"/>
      <c r="J43" s="86"/>
      <c r="K43" s="86"/>
      <c r="L43" s="20"/>
      <c r="M43" s="359"/>
      <c r="N43" s="360"/>
      <c r="O43" s="361" t="s">
        <v>17</v>
      </c>
      <c r="P43" s="362"/>
      <c r="Q43" s="363"/>
      <c r="R43" s="364"/>
      <c r="S43" s="365"/>
      <c r="T43" s="69">
        <f>+T41+T42</f>
        <v>0</v>
      </c>
      <c r="U43" s="10"/>
      <c r="V43" s="142"/>
      <c r="W43" s="138"/>
      <c r="X43" s="138"/>
      <c r="Y43" s="138"/>
      <c r="Z43" s="119"/>
      <c r="AA43" s="121"/>
      <c r="AB43" s="120"/>
      <c r="AC43" s="122"/>
      <c r="AD43" s="150"/>
      <c r="AE43" s="5"/>
      <c r="AF43" s="43"/>
      <c r="AG43" s="43"/>
      <c r="AH43" s="43"/>
      <c r="AI43" s="43"/>
    </row>
    <row r="44" spans="1:35">
      <c r="A44" s="36"/>
      <c r="B44" s="36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21"/>
      <c r="S44" s="21"/>
      <c r="T44" s="21"/>
      <c r="U44" s="22"/>
      <c r="V44" s="142"/>
      <c r="W44" s="138"/>
      <c r="X44" s="138"/>
      <c r="Y44" s="138"/>
      <c r="Z44" s="88"/>
      <c r="AA44" s="88"/>
      <c r="AB44" s="89"/>
      <c r="AC44" s="88"/>
      <c r="AD44" s="150"/>
      <c r="AE44" s="5"/>
      <c r="AF44" s="43"/>
      <c r="AG44" s="43"/>
      <c r="AH44" s="43"/>
      <c r="AI44" s="43"/>
    </row>
    <row r="45" spans="1:35">
      <c r="A45" s="8"/>
      <c r="B45" s="36"/>
      <c r="C45" s="23"/>
      <c r="D45" s="23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24"/>
      <c r="S45" s="24"/>
      <c r="T45" s="25"/>
      <c r="U45" s="22"/>
      <c r="V45" s="142"/>
      <c r="W45" s="138"/>
      <c r="X45" s="138"/>
      <c r="Y45" s="138"/>
      <c r="Z45" s="88"/>
      <c r="AA45" s="88"/>
      <c r="AB45" s="89"/>
      <c r="AC45" s="88"/>
      <c r="AD45" s="150"/>
      <c r="AE45" s="5"/>
      <c r="AF45" s="43"/>
      <c r="AG45" s="43"/>
      <c r="AH45" s="43"/>
      <c r="AI45" s="43"/>
    </row>
    <row r="46" spans="1:35" ht="15.75">
      <c r="A46" s="8"/>
      <c r="B46" s="38"/>
      <c r="C46" s="26"/>
      <c r="D46" s="526" t="s">
        <v>8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71"/>
      <c r="S46" s="71"/>
      <c r="T46" s="76"/>
      <c r="U46" s="22"/>
      <c r="V46" s="142"/>
      <c r="W46" s="138"/>
      <c r="X46" s="138"/>
      <c r="Y46" s="138"/>
      <c r="Z46" s="100"/>
      <c r="AA46" s="100"/>
      <c r="AB46" s="101"/>
      <c r="AC46" s="100"/>
      <c r="AD46" s="150"/>
      <c r="AE46" s="5"/>
      <c r="AF46" s="43"/>
      <c r="AG46" s="43"/>
      <c r="AH46" s="43"/>
      <c r="AI46" s="43"/>
    </row>
    <row r="47" spans="1:35" ht="15.75">
      <c r="A47" s="8"/>
      <c r="B47" s="36"/>
      <c r="C47" s="16"/>
      <c r="D47" s="527" t="s">
        <v>217</v>
      </c>
      <c r="E47" s="73"/>
      <c r="F47" s="73"/>
      <c r="G47" s="73"/>
      <c r="H47" s="73"/>
      <c r="I47" s="73"/>
      <c r="J47" s="73"/>
      <c r="K47" s="73"/>
      <c r="L47" s="73"/>
      <c r="M47" s="73"/>
      <c r="P47" s="488" t="s">
        <v>218</v>
      </c>
      <c r="Q47" s="73"/>
      <c r="R47" s="73"/>
      <c r="S47" s="73"/>
      <c r="T47" s="76"/>
      <c r="U47" s="22"/>
      <c r="V47" s="142"/>
      <c r="W47" s="138"/>
      <c r="X47" s="138"/>
      <c r="Y47" s="138"/>
      <c r="Z47" s="87"/>
      <c r="AA47" s="87"/>
      <c r="AB47" s="87"/>
      <c r="AC47" s="87"/>
      <c r="AD47" s="150"/>
      <c r="AE47" s="5"/>
      <c r="AF47" s="43"/>
      <c r="AG47" s="43"/>
      <c r="AH47" s="43"/>
      <c r="AI47" s="43"/>
    </row>
    <row r="48" spans="1:35" ht="15.75" customHeight="1">
      <c r="A48" s="8"/>
      <c r="B48" s="36"/>
      <c r="C48" s="16"/>
      <c r="D48" s="527" t="s">
        <v>219</v>
      </c>
      <c r="E48" s="73"/>
      <c r="F48" s="73"/>
      <c r="G48" s="73"/>
      <c r="H48" s="73"/>
      <c r="I48" s="73"/>
      <c r="J48" s="73"/>
      <c r="K48" s="73"/>
      <c r="L48" s="73"/>
      <c r="M48" s="73"/>
      <c r="P48" s="620"/>
      <c r="Q48" s="193"/>
      <c r="R48" s="193"/>
      <c r="S48" s="193"/>
      <c r="T48" s="76"/>
      <c r="U48" s="22"/>
      <c r="V48" s="142"/>
      <c r="W48" s="138"/>
      <c r="X48" s="138"/>
      <c r="Y48" s="138"/>
      <c r="Z48" s="87"/>
      <c r="AA48" s="87"/>
      <c r="AB48" s="87"/>
      <c r="AC48" s="87"/>
      <c r="AD48" s="150"/>
      <c r="AE48" s="5"/>
      <c r="AF48" s="43"/>
      <c r="AG48" s="43"/>
      <c r="AH48" s="43"/>
      <c r="AI48" s="43"/>
    </row>
    <row r="49" spans="1:35" ht="15.75">
      <c r="A49" s="8"/>
      <c r="B49" s="36"/>
      <c r="C49" s="16"/>
      <c r="D49" s="528" t="s">
        <v>220</v>
      </c>
      <c r="E49" s="72"/>
      <c r="F49" s="72"/>
      <c r="G49" s="529"/>
      <c r="H49" s="597"/>
      <c r="I49" s="597"/>
      <c r="J49" s="597"/>
      <c r="K49" s="597"/>
      <c r="L49" s="73"/>
      <c r="M49" s="73"/>
      <c r="P49" s="621"/>
      <c r="Q49" s="75"/>
      <c r="R49" s="75"/>
      <c r="S49" s="75"/>
      <c r="T49" s="76"/>
      <c r="U49" s="22"/>
      <c r="V49" s="142"/>
      <c r="W49" s="138"/>
      <c r="X49" s="138"/>
      <c r="Y49" s="138"/>
      <c r="Z49" s="156"/>
      <c r="AA49" s="112"/>
      <c r="AB49" s="123"/>
      <c r="AC49" s="100"/>
      <c r="AD49" s="150"/>
      <c r="AE49" s="5"/>
      <c r="AF49" s="43"/>
      <c r="AG49" s="43"/>
      <c r="AH49" s="43"/>
      <c r="AI49" s="43"/>
    </row>
    <row r="50" spans="1:35" ht="15.75">
      <c r="A50" s="8"/>
      <c r="B50" s="36"/>
      <c r="C50" s="16"/>
      <c r="D50" s="530" t="s">
        <v>5</v>
      </c>
      <c r="E50" s="211"/>
      <c r="F50" s="211"/>
      <c r="G50" s="529"/>
      <c r="H50" s="586"/>
      <c r="I50" s="586"/>
      <c r="J50" s="586"/>
      <c r="K50" s="586"/>
      <c r="L50" s="73"/>
      <c r="M50" s="73"/>
      <c r="O50" s="211"/>
      <c r="P50" s="57"/>
      <c r="Q50" s="57"/>
      <c r="R50" s="57"/>
      <c r="S50" s="57"/>
      <c r="T50" s="76"/>
      <c r="U50" s="22"/>
      <c r="V50" s="142"/>
      <c r="W50" s="138"/>
      <c r="X50" s="138"/>
      <c r="Y50" s="138"/>
      <c r="Z50" s="156"/>
      <c r="AA50" s="112"/>
      <c r="AB50" s="123"/>
      <c r="AC50" s="100"/>
      <c r="AD50" s="150"/>
      <c r="AE50" s="5"/>
      <c r="AF50" s="43"/>
      <c r="AG50" s="43"/>
      <c r="AH50" s="43"/>
      <c r="AI50" s="43"/>
    </row>
    <row r="51" spans="1:35" ht="15.75">
      <c r="A51" s="8"/>
      <c r="B51" s="36"/>
      <c r="C51" s="16"/>
      <c r="D51" s="530" t="s">
        <v>6</v>
      </c>
      <c r="E51" s="211"/>
      <c r="F51" s="211"/>
      <c r="G51" s="529"/>
      <c r="H51" s="586"/>
      <c r="I51" s="586"/>
      <c r="J51" s="586"/>
      <c r="K51" s="586"/>
      <c r="L51" s="73"/>
      <c r="M51" s="73"/>
      <c r="O51" s="211"/>
      <c r="Q51" s="57"/>
      <c r="R51" s="57"/>
      <c r="S51" s="57"/>
      <c r="T51" s="76"/>
      <c r="U51" s="22"/>
      <c r="V51" s="142"/>
      <c r="W51" s="138"/>
      <c r="X51" s="138"/>
      <c r="Y51" s="138"/>
      <c r="Z51" s="156"/>
      <c r="AA51" s="112"/>
      <c r="AB51" s="123"/>
      <c r="AC51" s="100"/>
      <c r="AD51" s="150"/>
      <c r="AE51" s="5"/>
      <c r="AF51" s="43"/>
      <c r="AG51" s="43"/>
      <c r="AH51" s="43"/>
      <c r="AI51" s="43"/>
    </row>
    <row r="52" spans="1:35" ht="15.75">
      <c r="A52" s="8"/>
      <c r="B52" s="36"/>
      <c r="C52" s="18"/>
      <c r="D52" s="531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8"/>
      <c r="U52" s="22"/>
      <c r="V52" s="142"/>
      <c r="W52" s="138"/>
      <c r="X52" s="138"/>
      <c r="Y52" s="138"/>
      <c r="Z52" s="100"/>
      <c r="AA52" s="100"/>
      <c r="AB52" s="101"/>
      <c r="AC52" s="100"/>
      <c r="AD52" s="150"/>
      <c r="AE52" s="5"/>
      <c r="AF52" s="43"/>
      <c r="AG52" s="43"/>
      <c r="AH52" s="43"/>
      <c r="AI52" s="43"/>
    </row>
    <row r="53" spans="1:35">
      <c r="A53" s="8"/>
      <c r="B53" s="36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22"/>
      <c r="V53" s="142"/>
      <c r="W53" s="138"/>
      <c r="X53" s="138"/>
      <c r="Y53" s="138"/>
      <c r="Z53" s="88"/>
      <c r="AA53" s="88"/>
      <c r="AB53" s="89"/>
      <c r="AC53" s="88"/>
      <c r="AD53" s="150"/>
      <c r="AE53" s="5"/>
      <c r="AF53" s="43"/>
      <c r="AG53" s="43"/>
      <c r="AH53" s="43"/>
      <c r="AI53" s="43"/>
    </row>
    <row r="54" spans="1:35" ht="15.75">
      <c r="A54" s="8"/>
      <c r="B54" s="42"/>
      <c r="D54" s="532" t="s">
        <v>54</v>
      </c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8"/>
      <c r="U54" s="22"/>
      <c r="V54" s="142"/>
      <c r="W54" s="138"/>
      <c r="X54" s="138"/>
      <c r="Y54" s="138"/>
      <c r="Z54" s="100"/>
      <c r="AA54" s="100"/>
      <c r="AB54" s="101"/>
      <c r="AC54" s="100"/>
      <c r="AD54" s="150"/>
      <c r="AE54" s="5"/>
      <c r="AF54" s="43"/>
      <c r="AG54" s="43"/>
      <c r="AH54" s="43"/>
      <c r="AI54" s="43"/>
    </row>
    <row r="55" spans="1:35" ht="30.75" customHeight="1">
      <c r="A55" s="8"/>
      <c r="B55" s="36"/>
      <c r="C55" s="533"/>
      <c r="D55" s="534" t="s">
        <v>16</v>
      </c>
      <c r="E55" s="329"/>
      <c r="F55" s="329"/>
      <c r="G55" s="329"/>
      <c r="H55" s="329"/>
      <c r="I55" s="329"/>
      <c r="J55" s="329"/>
      <c r="K55" s="329"/>
      <c r="L55" s="329"/>
      <c r="M55" s="329"/>
      <c r="N55" s="329"/>
      <c r="O55" s="330" t="s">
        <v>18</v>
      </c>
      <c r="P55" s="330" t="s">
        <v>19</v>
      </c>
      <c r="Q55" s="330" t="s">
        <v>20</v>
      </c>
      <c r="R55" s="587" t="s">
        <v>37</v>
      </c>
      <c r="S55" s="587"/>
      <c r="T55" s="331" t="s">
        <v>25</v>
      </c>
      <c r="U55" s="22"/>
      <c r="V55" s="142"/>
      <c r="W55" s="138"/>
      <c r="X55" s="138"/>
      <c r="Y55" s="138"/>
      <c r="Z55" s="100"/>
      <c r="AA55" s="100"/>
      <c r="AB55" s="101"/>
      <c r="AC55" s="124"/>
      <c r="AD55" s="150"/>
      <c r="AE55" s="5"/>
      <c r="AF55" s="43"/>
      <c r="AG55" s="43"/>
      <c r="AH55" s="43"/>
      <c r="AI55" s="43"/>
    </row>
    <row r="56" spans="1:35" ht="15.75">
      <c r="A56" s="8"/>
      <c r="B56" s="36"/>
      <c r="C56" s="533"/>
      <c r="D56" s="535" t="s">
        <v>221</v>
      </c>
      <c r="E56" s="329"/>
      <c r="F56" s="329"/>
      <c r="G56" s="329"/>
      <c r="H56" s="329"/>
      <c r="I56" s="329"/>
      <c r="J56" s="329"/>
      <c r="K56" s="329"/>
      <c r="L56" s="329"/>
      <c r="M56" s="329"/>
      <c r="N56" s="329"/>
      <c r="O56" s="332"/>
      <c r="P56" s="332"/>
      <c r="Q56" s="332"/>
      <c r="R56" s="588"/>
      <c r="S56" s="589"/>
      <c r="T56" s="332"/>
      <c r="U56" s="22"/>
      <c r="V56" s="142"/>
      <c r="W56" s="138"/>
      <c r="X56" s="138"/>
      <c r="Y56" s="138"/>
      <c r="Z56" s="100"/>
      <c r="AA56" s="100"/>
      <c r="AB56" s="101"/>
      <c r="AC56" s="100"/>
      <c r="AD56" s="150"/>
      <c r="AE56" s="5"/>
      <c r="AF56" s="43"/>
      <c r="AG56" s="43"/>
      <c r="AH56" s="43"/>
      <c r="AI56" s="43"/>
    </row>
    <row r="57" spans="1:35" ht="15.75">
      <c r="A57" s="8"/>
      <c r="B57" s="36"/>
      <c r="C57" s="536"/>
      <c r="D57" s="537"/>
      <c r="E57" s="333"/>
      <c r="F57" s="333"/>
      <c r="G57" s="333"/>
      <c r="H57" s="333"/>
      <c r="I57" s="333"/>
      <c r="J57" s="333"/>
      <c r="K57" s="333"/>
      <c r="L57" s="333"/>
      <c r="M57" s="333"/>
      <c r="N57" s="333"/>
      <c r="O57" s="333"/>
      <c r="P57" s="333"/>
      <c r="Q57" s="333"/>
      <c r="R57" s="333"/>
      <c r="S57" s="333"/>
      <c r="T57" s="334"/>
      <c r="U57" s="22"/>
      <c r="V57" s="142"/>
      <c r="W57" s="138"/>
      <c r="X57" s="138"/>
      <c r="Y57" s="138"/>
      <c r="Z57" s="100"/>
      <c r="AA57" s="100"/>
      <c r="AB57" s="101"/>
      <c r="AC57" s="100"/>
      <c r="AD57" s="150"/>
      <c r="AE57" s="5"/>
      <c r="AF57" s="43"/>
      <c r="AG57" s="43"/>
      <c r="AH57" s="43"/>
      <c r="AI57" s="43"/>
    </row>
    <row r="58" spans="1:35" ht="15.75">
      <c r="A58" s="8"/>
      <c r="B58" s="36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22"/>
      <c r="V58" s="142"/>
      <c r="W58" s="138"/>
      <c r="X58" s="138"/>
      <c r="Y58" s="138"/>
      <c r="Z58" s="100"/>
      <c r="AA58" s="100"/>
      <c r="AB58" s="101"/>
      <c r="AC58" s="100"/>
      <c r="AD58" s="150"/>
      <c r="AE58" s="5"/>
      <c r="AF58" s="43"/>
      <c r="AG58" s="43"/>
      <c r="AH58" s="43"/>
      <c r="AI58" s="43"/>
    </row>
    <row r="59" spans="1:35" ht="15.75">
      <c r="A59" s="8"/>
      <c r="B59" s="36"/>
      <c r="C59" s="57"/>
      <c r="D59" s="538"/>
      <c r="E59" s="538"/>
      <c r="F59" s="590" t="s">
        <v>227</v>
      </c>
      <c r="G59" s="590"/>
      <c r="H59" s="590"/>
      <c r="I59" s="590"/>
      <c r="J59" s="590"/>
      <c r="K59" s="590"/>
      <c r="L59" s="590"/>
      <c r="M59" s="590"/>
      <c r="N59" s="590"/>
      <c r="O59" s="590"/>
      <c r="P59" s="590"/>
      <c r="Q59" s="590"/>
      <c r="R59" s="590"/>
      <c r="S59" s="590"/>
      <c r="T59" s="590"/>
      <c r="U59" s="22"/>
      <c r="V59" s="142"/>
      <c r="W59" s="138"/>
      <c r="X59" s="138"/>
      <c r="Y59" s="138"/>
      <c r="Z59" s="104"/>
      <c r="AA59" s="104"/>
      <c r="AB59" s="104"/>
      <c r="AC59" s="104"/>
      <c r="AD59" s="150"/>
      <c r="AE59" s="5"/>
      <c r="AF59" s="43"/>
      <c r="AG59" s="43"/>
      <c r="AH59" s="43"/>
      <c r="AI59" s="43"/>
    </row>
    <row r="60" spans="1:35" ht="15.75">
      <c r="A60" s="8"/>
      <c r="B60" s="4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28"/>
      <c r="V60" s="142"/>
      <c r="W60" s="138"/>
      <c r="X60" s="138"/>
      <c r="Y60" s="138"/>
      <c r="Z60" s="126"/>
      <c r="AA60" s="126"/>
      <c r="AB60" s="127"/>
      <c r="AC60" s="126"/>
      <c r="AD60" s="150"/>
      <c r="AE60" s="5"/>
      <c r="AF60" s="43"/>
      <c r="AG60" s="43"/>
      <c r="AH60" s="43"/>
      <c r="AI60" s="43"/>
    </row>
    <row r="61" spans="1:35">
      <c r="A61" s="4"/>
      <c r="B61" s="27"/>
      <c r="C61" s="142"/>
      <c r="D61" s="142"/>
      <c r="E61" s="142"/>
      <c r="F61" s="142"/>
      <c r="G61" s="142"/>
      <c r="H61" s="142"/>
      <c r="I61" s="142"/>
      <c r="J61" s="157"/>
      <c r="K61" s="149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38"/>
      <c r="X61" s="138"/>
      <c r="Y61" s="138"/>
      <c r="Z61" s="158"/>
      <c r="AA61" s="158"/>
      <c r="AB61" s="159"/>
      <c r="AC61" s="158"/>
      <c r="AD61" s="150"/>
      <c r="AE61" s="5"/>
      <c r="AF61" s="43"/>
      <c r="AG61" s="43"/>
      <c r="AH61" s="43"/>
      <c r="AI61" s="43"/>
    </row>
    <row r="62" spans="1:35">
      <c r="Z62" s="125"/>
      <c r="AA62" s="125"/>
      <c r="AB62" s="128"/>
      <c r="AC62" s="125"/>
      <c r="AD62" s="5"/>
      <c r="AE62" s="5"/>
      <c r="AF62" s="43"/>
      <c r="AG62" s="43"/>
      <c r="AH62" s="43"/>
      <c r="AI62" s="43"/>
    </row>
    <row r="63" spans="1:35">
      <c r="Z63" s="125"/>
      <c r="AA63" s="125"/>
      <c r="AB63" s="128"/>
      <c r="AC63" s="125"/>
      <c r="AD63" s="5"/>
      <c r="AE63" s="5"/>
      <c r="AF63" s="43"/>
      <c r="AG63" s="43"/>
      <c r="AH63" s="43"/>
      <c r="AI63" s="43"/>
    </row>
    <row r="64" spans="1:35">
      <c r="Z64" s="125"/>
      <c r="AA64" s="125"/>
      <c r="AB64" s="128"/>
      <c r="AC64" s="125"/>
      <c r="AD64" s="5"/>
      <c r="AE64" s="5"/>
      <c r="AF64" s="43"/>
      <c r="AG64" s="43"/>
      <c r="AH64" s="43"/>
      <c r="AI64" s="43"/>
    </row>
    <row r="65" spans="1:35">
      <c r="Z65" s="125"/>
      <c r="AA65" s="125"/>
      <c r="AB65" s="128"/>
      <c r="AC65" s="125"/>
      <c r="AD65" s="5"/>
      <c r="AE65" s="5"/>
      <c r="AF65" s="43"/>
      <c r="AG65" s="43"/>
      <c r="AH65" s="43"/>
      <c r="AI65" s="43"/>
    </row>
    <row r="66" spans="1:35">
      <c r="Z66" s="125"/>
      <c r="AA66" s="125"/>
      <c r="AB66" s="128"/>
      <c r="AC66" s="125"/>
      <c r="AD66" s="5"/>
      <c r="AE66" s="5"/>
      <c r="AF66" s="43"/>
      <c r="AG66" s="43"/>
      <c r="AH66" s="43"/>
      <c r="AI66" s="43"/>
    </row>
    <row r="67" spans="1:35">
      <c r="Z67" s="125"/>
      <c r="AA67" s="125"/>
      <c r="AB67" s="128"/>
      <c r="AC67" s="125"/>
      <c r="AD67" s="5"/>
      <c r="AE67" s="5"/>
      <c r="AF67" s="43"/>
      <c r="AG67" s="43"/>
      <c r="AH67" s="43"/>
      <c r="AI67" s="43"/>
    </row>
    <row r="68" spans="1:35">
      <c r="Z68" s="125"/>
      <c r="AA68" s="125"/>
      <c r="AB68" s="128"/>
      <c r="AC68" s="125"/>
      <c r="AD68" s="5"/>
      <c r="AE68" s="5"/>
      <c r="AF68" s="43"/>
      <c r="AG68" s="43"/>
      <c r="AH68" s="43"/>
      <c r="AI68" s="43"/>
    </row>
    <row r="70" spans="1:35" ht="15.75" hidden="1">
      <c r="A70" s="8"/>
      <c r="B70" s="13"/>
      <c r="C70" s="57"/>
      <c r="D70" s="62" t="s">
        <v>222</v>
      </c>
      <c r="E70" s="79">
        <v>1</v>
      </c>
      <c r="F70" s="62"/>
      <c r="G70" s="62"/>
      <c r="H70" s="62"/>
      <c r="I70" s="62"/>
      <c r="J70" s="62" t="s">
        <v>13</v>
      </c>
      <c r="K70" s="80">
        <v>1</v>
      </c>
      <c r="M70" s="57"/>
      <c r="N70" s="57"/>
      <c r="O70" s="57"/>
      <c r="P70" s="57"/>
      <c r="Q70" s="57"/>
      <c r="R70" s="57"/>
      <c r="S70" s="57"/>
      <c r="T70" s="57"/>
      <c r="U70" s="22"/>
      <c r="V70" s="27"/>
      <c r="Z70" s="125"/>
      <c r="AA70" s="100"/>
      <c r="AB70" s="101"/>
      <c r="AC70" s="100"/>
      <c r="AD70" s="5"/>
      <c r="AE70" s="5"/>
      <c r="AF70" s="43"/>
      <c r="AG70" s="43"/>
      <c r="AH70" s="43"/>
      <c r="AI70" s="43"/>
    </row>
    <row r="71" spans="1:35" ht="15.75" hidden="1">
      <c r="A71" s="8"/>
      <c r="B71" s="13"/>
      <c r="C71" s="57"/>
      <c r="D71" s="62" t="s">
        <v>223</v>
      </c>
      <c r="E71" s="79">
        <v>2</v>
      </c>
      <c r="F71" s="62"/>
      <c r="G71" s="62"/>
      <c r="H71" s="62"/>
      <c r="I71" s="62"/>
      <c r="J71" s="62" t="s">
        <v>14</v>
      </c>
      <c r="K71" s="80">
        <v>2</v>
      </c>
      <c r="M71" s="57"/>
      <c r="N71" s="57"/>
      <c r="O71" s="57"/>
      <c r="P71" s="57"/>
      <c r="Q71" s="57"/>
      <c r="R71" s="57"/>
      <c r="S71" s="57"/>
      <c r="T71" s="57"/>
      <c r="U71" s="22"/>
      <c r="V71" s="27"/>
      <c r="Z71" s="125"/>
      <c r="AA71" s="100"/>
      <c r="AB71" s="101"/>
      <c r="AC71" s="100"/>
      <c r="AD71" s="5"/>
      <c r="AE71" s="5"/>
      <c r="AF71" s="43"/>
      <c r="AG71" s="43"/>
      <c r="AH71" s="43"/>
      <c r="AI71" s="43"/>
    </row>
    <row r="72" spans="1:35" ht="15.75" hidden="1">
      <c r="A72" s="8"/>
      <c r="B72" s="13"/>
      <c r="C72" s="57"/>
      <c r="D72" s="62" t="s">
        <v>40</v>
      </c>
      <c r="E72" s="79">
        <v>3</v>
      </c>
      <c r="F72" s="62"/>
      <c r="G72" s="62"/>
      <c r="H72" s="62"/>
      <c r="I72" s="62"/>
      <c r="J72" s="62" t="s">
        <v>15</v>
      </c>
      <c r="K72" s="80">
        <v>3</v>
      </c>
      <c r="M72" s="57"/>
      <c r="N72" s="57"/>
      <c r="O72" s="57"/>
      <c r="P72" s="57"/>
      <c r="Q72" s="57"/>
      <c r="R72" s="57"/>
      <c r="S72" s="57"/>
      <c r="T72" s="57"/>
      <c r="U72" s="22"/>
      <c r="V72" s="27"/>
      <c r="Z72" s="125"/>
      <c r="AA72" s="100"/>
      <c r="AB72" s="101"/>
      <c r="AC72" s="100"/>
      <c r="AD72" s="5"/>
      <c r="AE72" s="5"/>
      <c r="AF72" s="43"/>
      <c r="AG72" s="43"/>
      <c r="AH72" s="43"/>
      <c r="AI72" s="43"/>
    </row>
    <row r="73" spans="1:35" ht="15.75" hidden="1">
      <c r="A73" s="8"/>
      <c r="B73" s="13"/>
      <c r="C73" s="57"/>
      <c r="D73" s="62" t="s">
        <v>9</v>
      </c>
      <c r="E73" s="79">
        <v>4</v>
      </c>
      <c r="F73" s="62"/>
      <c r="G73" s="62"/>
      <c r="H73" s="62"/>
      <c r="I73" s="62"/>
      <c r="J73" s="62"/>
      <c r="K73" s="62"/>
      <c r="L73" s="57"/>
      <c r="M73" s="57"/>
      <c r="N73" s="57"/>
      <c r="O73" s="57"/>
      <c r="P73" s="57"/>
      <c r="Q73" s="57"/>
      <c r="R73" s="57"/>
      <c r="S73" s="57"/>
      <c r="T73" s="57"/>
      <c r="U73" s="22"/>
      <c r="V73" s="27"/>
      <c r="Z73" s="100"/>
      <c r="AA73" s="100"/>
      <c r="AB73" s="101"/>
      <c r="AC73" s="100"/>
      <c r="AD73" s="5"/>
      <c r="AE73" s="5"/>
      <c r="AF73" s="43"/>
      <c r="AG73" s="43"/>
      <c r="AH73" s="43"/>
      <c r="AI73" s="43"/>
    </row>
  </sheetData>
  <sheetProtection algorithmName="SHA-512" hashValue="wuuuT4qeKdtuw+WV1nOHY1iKUmkZtrd749HzhzTEGIbmfHeON0URVdGSgBhy8KRytfhwvti/g0yh6dR3gThhCg==" saltValue="Zg6RY9ogdeYnTTw6ywyuew==" spinCount="100000" sheet="1" formatColumns="0" formatRows="0" selectLockedCells="1" sort="0" autoFilter="0"/>
  <autoFilter ref="F21:T21" xr:uid="{6A5DDF71-94B3-4D37-85B2-8801816342F5}">
    <filterColumn colId="0" showButton="0"/>
    <filterColumn colId="1" showButton="0"/>
  </autoFilter>
  <dataConsolidate/>
  <mergeCells count="30">
    <mergeCell ref="H11:I11"/>
    <mergeCell ref="H6:I6"/>
    <mergeCell ref="H7:I7"/>
    <mergeCell ref="H8:I8"/>
    <mergeCell ref="H9:I9"/>
    <mergeCell ref="H10:I10"/>
    <mergeCell ref="F28:H28"/>
    <mergeCell ref="H12:I12"/>
    <mergeCell ref="H14:I14"/>
    <mergeCell ref="H15:I15"/>
    <mergeCell ref="H16:I16"/>
    <mergeCell ref="F20:H20"/>
    <mergeCell ref="F22:H22"/>
    <mergeCell ref="F23:H23"/>
    <mergeCell ref="F24:H24"/>
    <mergeCell ref="F25:H25"/>
    <mergeCell ref="F26:H26"/>
    <mergeCell ref="F27:H27"/>
    <mergeCell ref="F21:H21"/>
    <mergeCell ref="F29:H29"/>
    <mergeCell ref="F30:H30"/>
    <mergeCell ref="F31:H31"/>
    <mergeCell ref="M33:P33"/>
    <mergeCell ref="P48:P49"/>
    <mergeCell ref="H49:K49"/>
    <mergeCell ref="H50:K50"/>
    <mergeCell ref="H51:K51"/>
    <mergeCell ref="R55:S55"/>
    <mergeCell ref="R56:S56"/>
    <mergeCell ref="F59:T59"/>
  </mergeCells>
  <conditionalFormatting sqref="K22:N31">
    <cfRule type="expression" dxfId="7" priority="2">
      <formula>AND($F22&lt;&gt;"",K22="")</formula>
    </cfRule>
  </conditionalFormatting>
  <dataValidations count="21">
    <dataValidation type="list" allowBlank="1" showInputMessage="1" showErrorMessage="1" sqref="J36:K36" xr:uid="{8F8A87CD-B970-4F6F-B8E2-41150759ED3E}">
      <formula1>$C$49:$C$70</formula1>
    </dataValidation>
    <dataValidation type="list" allowBlank="1" showInputMessage="1" showErrorMessage="1" sqref="G36:I36" xr:uid="{FBFE2373-08DA-43C6-A94A-94F56EA375E9}">
      <formula1>#REF!</formula1>
    </dataValidation>
    <dataValidation allowBlank="1" showInputMessage="1" showErrorMessage="1" prompt="If a new position has been created during the year, please select YES or NO.  _x000a__x000a_If yes, please provide an estimate for the number of hours that the position would work during the year." sqref="I20" xr:uid="{C1F70FA8-04C0-4A20-9801-E6399F87F952}"/>
    <dataValidation allowBlank="1" showInputMessage="1" showErrorMessage="1" prompt="Hourly wage paid for the position as of December 31, 2021 before any subsidies._x000a__x000a_If the position is paid on an annual salary, take the annual salary divided by the standard hours of work per year._x000a_" sqref="K20" xr:uid="{27EF6FF6-4DCC-416E-9E80-2A4733C15796}"/>
    <dataValidation type="list" allowBlank="1" showInputMessage="1" showErrorMessage="1" sqref="H9:I9" xr:uid="{9755DDFD-EA6B-4C3F-81CA-D096E288AE3C}">
      <formula1>"Profit/Commercial, Non-Profit"</formula1>
    </dataValidation>
    <dataValidation type="list" allowBlank="1" showInputMessage="1" showErrorMessage="1" prompt="If YES, please provide an estimate for the # of hours that the position would work during the year in the # of Hours Worked column (column M)._x000a_If NO, provide the actual number of hours the position worked in 2018 in the # of Hours Worked column (column M)" sqref="I22:I31" xr:uid="{CDFD254F-9795-475B-BA2D-04ED86AA89B9}">
      <formula1>"YES, NO"</formula1>
    </dataValidation>
    <dataValidation type="decimal" allowBlank="1" showInputMessage="1" showErrorMessage="1" error="To be eligible for a partial wage enhancement at least 25% of the time should be spent to support ratio requirements. " sqref="N22:N31" xr:uid="{4144B22A-D5E1-4696-B8B7-A7CC89CCBDEF}">
      <formula1>0.25</formula1>
      <formula2>1</formula2>
    </dataValidation>
    <dataValidation type="list" allowBlank="1" showInputMessage="1" showErrorMessage="1" sqref="T47:T48 P48:P49" xr:uid="{336ECF0B-9D34-4B1F-B940-6EF4567CAF41}">
      <formula1>"YES, NO"</formula1>
    </dataValidation>
    <dataValidation allowBlank="1" showInputMessage="1" showErrorMessage="1" prompt="Flexible grant of $150 for each eligible FTE." sqref="O42" xr:uid="{04906994-5E77-444C-B217-4C9FCFBC4106}"/>
    <dataValidation type="whole" allowBlank="1" showInputMessage="1" showErrorMessage="1" error="The number of weeks cannot exceed 52." sqref="Q6" xr:uid="{E95341B4-222A-48A9-A276-6D0CF44B960A}">
      <formula1>1</formula1>
      <formula2>52</formula2>
    </dataValidation>
    <dataValidation allowBlank="1" showInputMessage="1" showErrorMessage="1" prompt="Total compensation is the sum of the salary component (column R) plus the statutory benefit component (column S)." sqref="T20" xr:uid="{C30D30AE-7046-42FF-8F4E-01F20EF33079}"/>
    <dataValidation allowBlank="1" showInputMessage="1" showErrorMessage="1" prompt="Enter a description that will assist you in identifying the eligible position" sqref="F20:H20" xr:uid="{EA56BDD2-D8F8-4D46-8754-85DD06684E4A}"/>
    <dataValidation allowBlank="1" showInputMessage="1" showErrorMessage="1" prompt="100% of the time in eligible position = 100%_x000a_Combination of eligible and non-eligible position = Prorated to amount &lt; 100% to reflect the time spent in the eligible position only" sqref="N20" xr:uid="{58094F7F-4541-4863-A90F-8974F3C0BCF1}"/>
    <dataValidation allowBlank="1" showInputMessage="1" showErrorMessage="1" prompt="Eligibility rate per hour is equal to a maximum hourly rate up to $2.00 per hour" sqref="P20" xr:uid="{FFF8E8E3-A370-4DAC-A86A-77506FDAE649}"/>
    <dataValidation allowBlank="1" showInputMessage="1" showErrorMessage="1" prompt="Benefit entitlement is equal to 17.5% of the salary component_x000a_" sqref="S20" xr:uid="{0E31915E-F13B-47E1-AE73-4C9B5E691EA7}"/>
    <dataValidation allowBlank="1" showInputMessage="1" showErrorMessage="1" prompt="Hourly wage paid for the position as of December 31, 2020. Exclude the prior year Wage Enhancement amounts._x000a__x000a_If the position is paid on an annual salary, take the annual salary divided by the standard hours of work per year._x000a_" sqref="L20" xr:uid="{6B02EDC4-F526-452F-935D-50C1FCFE2B04}"/>
    <dataValidation allowBlank="1" showInputMessage="1" showErrorMessage="1" prompt="Salary component is equal to the hourly wage including GOG (column L) x # of hours worked (column M) x eligibility rate per hour (column P)" sqref="R20" xr:uid="{4920C8F3-B5EB-4820-9BB3-C92D3C58BC63}"/>
    <dataValidation allowBlank="1" showInputMessage="1" showErrorMessage="1" prompt="FTE (Full-Time Equivalency) is equal to:_x000a_&lt;1.0 FTE = &lt; 1,754.5 hours per year_x000a_1.0 FTE =  1,754.5 hours per year_x000a_&gt; 1.0 FTE = &gt; 1,754.5 hours per year" sqref="Q20" xr:uid="{2E1CDFDE-1DEB-42B8-BC25-ADAE41FB79C5}"/>
    <dataValidation allowBlank="1" showInputMessage="1" showErrorMessage="1" prompt="# of Hours Worked from January 1, 2020 to December 31, 2020._x000a__x000a_DO NOT include vacation, sick time or public holiday pay._x000a_" sqref="M20" xr:uid="{D1312FB6-90AC-4225-B728-D2BD44A4B82E}"/>
    <dataValidation type="list" allowBlank="1" showInputMessage="1" showErrorMessage="1" sqref="J32:K34" xr:uid="{D31C2215-0F23-445B-B012-111B8F7EECBC}">
      <formula1>"RECE, Non-RECE, Supervisor,Child Ratio"</formula1>
    </dataValidation>
    <dataValidation type="list" allowBlank="1" showInputMessage="1" showErrorMessage="1" sqref="AA9" xr:uid="{822B8852-0AD6-4302-86DE-52D703BFEE74}">
      <formula1>"For Profit, Not-For Profit"</formula1>
    </dataValidation>
  </dataValidations>
  <printOptions horizontalCentered="1"/>
  <pageMargins left="0" right="0" top="0" bottom="0" header="0.31496062992125984" footer="0.31496062992125984"/>
  <pageSetup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53"/>
  <sheetViews>
    <sheetView showGridLines="0" zoomScaleNormal="100" workbookViewId="0">
      <selection activeCell="N18" sqref="N18"/>
    </sheetView>
  </sheetViews>
  <sheetFormatPr defaultColWidth="9.140625" defaultRowHeight="15"/>
  <cols>
    <col min="1" max="1" width="9.140625" style="292"/>
    <col min="2" max="2" width="10.42578125" style="292" customWidth="1"/>
    <col min="3" max="3" width="11" style="292" customWidth="1"/>
    <col min="4" max="4" width="9.42578125" style="292" customWidth="1"/>
    <col min="5" max="5" width="9.5703125" style="292" customWidth="1"/>
    <col min="6" max="6" width="10.5703125" style="292" customWidth="1"/>
    <col min="7" max="13" width="9.140625" style="292"/>
    <col min="14" max="14" width="32.42578125" style="292" customWidth="1"/>
    <col min="15" max="15" width="9.140625" style="412"/>
    <col min="16" max="16" width="4" style="412" customWidth="1"/>
    <col min="17" max="39" width="9.140625" style="412"/>
    <col min="40" max="16384" width="9.140625" style="292"/>
  </cols>
  <sheetData>
    <row r="1" spans="1:39" ht="30.75" customHeight="1">
      <c r="A1" s="622" t="s">
        <v>188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410"/>
    </row>
    <row r="2" spans="1:39" ht="8.25" customHeight="1">
      <c r="A2" s="293"/>
      <c r="B2" s="294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5"/>
      <c r="O2" s="410"/>
    </row>
    <row r="3" spans="1:39" s="288" customFormat="1">
      <c r="A3" s="302" t="s">
        <v>146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4"/>
      <c r="N3" s="305"/>
      <c r="O3" s="399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1"/>
      <c r="AH3" s="401"/>
      <c r="AI3" s="401"/>
      <c r="AJ3" s="401"/>
      <c r="AK3" s="401"/>
      <c r="AL3" s="401"/>
      <c r="AM3" s="401"/>
    </row>
    <row r="4" spans="1:39" s="288" customFormat="1">
      <c r="A4" s="302" t="s">
        <v>139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4"/>
      <c r="N4" s="305"/>
      <c r="O4" s="399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1"/>
      <c r="AB4" s="401"/>
      <c r="AC4" s="401"/>
      <c r="AD4" s="401"/>
      <c r="AE4" s="401"/>
      <c r="AF4" s="401"/>
      <c r="AG4" s="401"/>
      <c r="AH4" s="401"/>
      <c r="AI4" s="401"/>
      <c r="AJ4" s="401"/>
      <c r="AK4" s="401"/>
      <c r="AL4" s="401"/>
      <c r="AM4" s="401"/>
    </row>
    <row r="5" spans="1:39" s="288" customFormat="1" ht="15.75">
      <c r="A5" s="611" t="s">
        <v>189</v>
      </c>
      <c r="B5" s="612"/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3"/>
      <c r="O5" s="399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</row>
    <row r="6" spans="1:39" ht="9.6" customHeight="1">
      <c r="A6" s="298"/>
      <c r="B6" s="299"/>
      <c r="C6" s="300"/>
      <c r="D6" s="300"/>
      <c r="E6" s="297"/>
      <c r="F6" s="300"/>
      <c r="G6" s="300"/>
      <c r="H6" s="300"/>
      <c r="I6" s="300"/>
      <c r="J6" s="300"/>
      <c r="K6" s="300"/>
      <c r="L6" s="300"/>
      <c r="M6" s="300"/>
      <c r="N6" s="300"/>
      <c r="O6" s="410"/>
    </row>
    <row r="7" spans="1:39" s="288" customFormat="1">
      <c r="A7" s="302" t="s">
        <v>152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4"/>
      <c r="N7" s="305"/>
      <c r="O7" s="399"/>
      <c r="P7" s="401"/>
      <c r="Q7" s="401"/>
      <c r="R7" s="401"/>
      <c r="S7" s="401"/>
      <c r="T7" s="401"/>
      <c r="U7" s="401"/>
      <c r="V7" s="401"/>
      <c r="W7" s="401"/>
      <c r="X7" s="401"/>
      <c r="Y7" s="401"/>
      <c r="Z7" s="401"/>
      <c r="AA7" s="401"/>
      <c r="AB7" s="401"/>
      <c r="AC7" s="401"/>
      <c r="AD7" s="401"/>
      <c r="AE7" s="401"/>
      <c r="AF7" s="401"/>
      <c r="AG7" s="401"/>
      <c r="AH7" s="401"/>
      <c r="AI7" s="401"/>
      <c r="AJ7" s="401"/>
      <c r="AK7" s="401"/>
      <c r="AL7" s="401"/>
      <c r="AM7" s="401"/>
    </row>
    <row r="8" spans="1:39" ht="9.6" customHeight="1">
      <c r="A8" s="298"/>
      <c r="B8" s="299"/>
      <c r="C8" s="300"/>
      <c r="D8" s="300"/>
      <c r="E8" s="297"/>
      <c r="F8" s="300"/>
      <c r="G8" s="300"/>
      <c r="H8" s="300"/>
      <c r="I8" s="300"/>
      <c r="J8" s="300"/>
      <c r="K8" s="300"/>
      <c r="L8" s="300"/>
      <c r="M8" s="300"/>
      <c r="N8" s="300"/>
      <c r="O8" s="410"/>
    </row>
    <row r="9" spans="1:39" s="288" customFormat="1">
      <c r="A9" s="302" t="s">
        <v>134</v>
      </c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4"/>
      <c r="N9" s="305"/>
      <c r="O9" s="399"/>
      <c r="P9" s="401"/>
      <c r="Q9" s="401"/>
      <c r="R9" s="401"/>
      <c r="S9" s="401"/>
      <c r="T9" s="401"/>
      <c r="U9" s="401"/>
      <c r="V9" s="401"/>
      <c r="W9" s="401"/>
      <c r="X9" s="401"/>
      <c r="Y9" s="401"/>
      <c r="Z9" s="401"/>
      <c r="AA9" s="401"/>
      <c r="AB9" s="401"/>
      <c r="AC9" s="401"/>
      <c r="AD9" s="401"/>
      <c r="AE9" s="401"/>
      <c r="AF9" s="401"/>
      <c r="AG9" s="401"/>
      <c r="AH9" s="401"/>
      <c r="AI9" s="401"/>
      <c r="AJ9" s="401"/>
      <c r="AK9" s="401"/>
      <c r="AL9" s="401"/>
      <c r="AM9" s="401"/>
    </row>
    <row r="10" spans="1:39" s="288" customFormat="1">
      <c r="A10" s="299" t="s">
        <v>133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4"/>
      <c r="N10" s="305"/>
      <c r="O10" s="399"/>
      <c r="P10" s="401"/>
      <c r="Q10" s="401"/>
      <c r="R10" s="401"/>
      <c r="S10" s="401"/>
      <c r="T10" s="401"/>
      <c r="U10" s="401"/>
      <c r="V10" s="401"/>
      <c r="W10" s="401"/>
      <c r="X10" s="401"/>
      <c r="Y10" s="401"/>
      <c r="Z10" s="401"/>
      <c r="AA10" s="401"/>
      <c r="AB10" s="401"/>
      <c r="AC10" s="401"/>
      <c r="AD10" s="401"/>
      <c r="AE10" s="401"/>
      <c r="AF10" s="401"/>
      <c r="AG10" s="401"/>
      <c r="AH10" s="401"/>
      <c r="AI10" s="401"/>
      <c r="AJ10" s="401"/>
      <c r="AK10" s="401"/>
      <c r="AL10" s="401"/>
      <c r="AM10" s="401"/>
    </row>
    <row r="11" spans="1:39" ht="9.6" customHeight="1">
      <c r="A11" s="298"/>
      <c r="B11" s="299"/>
      <c r="C11" s="300"/>
      <c r="D11" s="300"/>
      <c r="E11" s="297"/>
      <c r="F11" s="300"/>
      <c r="G11" s="300"/>
      <c r="H11" s="300"/>
      <c r="I11" s="300"/>
      <c r="J11" s="300"/>
      <c r="K11" s="300"/>
      <c r="L11" s="300"/>
      <c r="M11" s="300"/>
      <c r="N11" s="300"/>
      <c r="O11" s="410"/>
    </row>
    <row r="12" spans="1:39" s="288" customFormat="1" ht="16.5">
      <c r="A12" s="623" t="s">
        <v>64</v>
      </c>
      <c r="B12" s="624"/>
      <c r="C12" s="624"/>
      <c r="D12" s="624"/>
      <c r="E12" s="624"/>
      <c r="F12" s="624"/>
      <c r="G12" s="624"/>
      <c r="H12" s="624"/>
      <c r="I12" s="624"/>
      <c r="J12" s="624"/>
      <c r="K12" s="624"/>
      <c r="L12" s="624"/>
      <c r="M12" s="624"/>
      <c r="N12" s="625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1"/>
      <c r="Z12" s="401"/>
      <c r="AA12" s="401"/>
      <c r="AB12" s="401"/>
      <c r="AC12" s="401"/>
      <c r="AD12" s="401"/>
      <c r="AE12" s="401"/>
      <c r="AF12" s="401"/>
      <c r="AG12" s="401"/>
      <c r="AH12" s="401"/>
      <c r="AI12" s="401"/>
      <c r="AJ12" s="401"/>
      <c r="AK12" s="401"/>
      <c r="AL12" s="401"/>
      <c r="AM12" s="401"/>
    </row>
    <row r="13" spans="1:39">
      <c r="A13" s="296" t="s">
        <v>190</v>
      </c>
      <c r="B13" s="296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410"/>
    </row>
    <row r="14" spans="1:39">
      <c r="A14" s="296" t="s">
        <v>229</v>
      </c>
      <c r="B14" s="296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410"/>
    </row>
    <row r="15" spans="1:39" ht="9.6" customHeight="1">
      <c r="A15" s="298"/>
      <c r="B15" s="299"/>
      <c r="C15" s="300"/>
      <c r="D15" s="300"/>
      <c r="E15" s="297"/>
      <c r="F15" s="300"/>
      <c r="G15" s="300"/>
      <c r="H15" s="300"/>
      <c r="I15" s="300"/>
      <c r="J15" s="300"/>
      <c r="K15" s="300"/>
      <c r="L15" s="300"/>
      <c r="M15" s="300"/>
      <c r="N15" s="300"/>
      <c r="O15" s="410"/>
    </row>
    <row r="16" spans="1:39" ht="15.75">
      <c r="A16" s="298" t="s">
        <v>147</v>
      </c>
      <c r="B16" s="299"/>
      <c r="C16" s="300"/>
      <c r="D16" s="300"/>
      <c r="E16" s="297"/>
      <c r="F16" s="300"/>
      <c r="G16" s="300"/>
      <c r="H16" s="300"/>
      <c r="I16" s="300"/>
      <c r="J16" s="300"/>
      <c r="K16" s="300"/>
      <c r="L16" s="300"/>
      <c r="M16" s="300"/>
      <c r="N16" s="300"/>
      <c r="O16" s="410"/>
    </row>
    <row r="17" spans="1:16" ht="9.6" customHeight="1">
      <c r="A17" s="298"/>
      <c r="B17" s="299"/>
      <c r="C17" s="300"/>
      <c r="D17" s="300"/>
      <c r="E17" s="297"/>
      <c r="F17" s="300"/>
      <c r="G17" s="300"/>
      <c r="H17" s="300"/>
      <c r="I17" s="300"/>
      <c r="J17" s="300"/>
      <c r="K17" s="300"/>
      <c r="L17" s="300"/>
      <c r="M17" s="300"/>
      <c r="N17" s="300"/>
      <c r="O17" s="410"/>
    </row>
    <row r="18" spans="1:16">
      <c r="A18" s="306" t="s">
        <v>132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419"/>
      <c r="P18" s="420"/>
    </row>
    <row r="19" spans="1:16">
      <c r="A19" s="293" t="s">
        <v>131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419"/>
      <c r="P19" s="420"/>
    </row>
    <row r="20" spans="1:16">
      <c r="A20" s="308" t="s">
        <v>127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419"/>
      <c r="P20" s="420"/>
    </row>
    <row r="21" spans="1:16">
      <c r="A21" s="308" t="s">
        <v>126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419"/>
      <c r="P21" s="420"/>
    </row>
    <row r="22" spans="1:16">
      <c r="A22" s="308" t="s">
        <v>130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419"/>
      <c r="P22" s="420"/>
    </row>
    <row r="23" spans="1:16">
      <c r="A23" s="308" t="s">
        <v>191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419"/>
      <c r="P23" s="420"/>
    </row>
    <row r="24" spans="1:16">
      <c r="A24" s="307"/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419"/>
      <c r="P24" s="420"/>
    </row>
    <row r="25" spans="1:16">
      <c r="A25" s="306" t="s">
        <v>129</v>
      </c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419"/>
      <c r="P25" s="420"/>
    </row>
    <row r="26" spans="1:16">
      <c r="A26" s="293" t="s">
        <v>128</v>
      </c>
      <c r="B26" s="307"/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419"/>
      <c r="P26" s="420"/>
    </row>
    <row r="27" spans="1:16">
      <c r="A27" s="308" t="s">
        <v>127</v>
      </c>
      <c r="B27" s="307"/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419"/>
      <c r="P27" s="420"/>
    </row>
    <row r="28" spans="1:16">
      <c r="A28" s="308" t="s">
        <v>126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419"/>
      <c r="P28" s="420"/>
    </row>
    <row r="29" spans="1:16">
      <c r="A29" s="308" t="s">
        <v>125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419"/>
      <c r="P29" s="420"/>
    </row>
    <row r="30" spans="1:16" ht="15.75">
      <c r="A30" s="308" t="s">
        <v>192</v>
      </c>
      <c r="B30" s="309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410"/>
    </row>
    <row r="31" spans="1:16" ht="9" customHeight="1">
      <c r="A31" s="296"/>
      <c r="B31" s="296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410"/>
    </row>
    <row r="32" spans="1:16" ht="15.75">
      <c r="A32" s="301" t="s">
        <v>124</v>
      </c>
      <c r="B32" s="294"/>
      <c r="C32" s="291"/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410"/>
    </row>
    <row r="33" spans="1:39" ht="15.75">
      <c r="A33" s="293"/>
      <c r="B33" s="294"/>
      <c r="C33" s="291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410"/>
    </row>
    <row r="34" spans="1:39" s="288" customFormat="1" ht="16.5">
      <c r="A34" s="623" t="s">
        <v>123</v>
      </c>
      <c r="B34" s="624"/>
      <c r="C34" s="624"/>
      <c r="D34" s="624"/>
      <c r="E34" s="624"/>
      <c r="F34" s="624"/>
      <c r="G34" s="624"/>
      <c r="H34" s="624"/>
      <c r="I34" s="624"/>
      <c r="J34" s="624"/>
      <c r="K34" s="624"/>
      <c r="L34" s="624"/>
      <c r="M34" s="624"/>
      <c r="N34" s="625"/>
      <c r="O34" s="401"/>
      <c r="P34" s="401"/>
      <c r="Q34" s="401"/>
      <c r="R34" s="401"/>
      <c r="S34" s="401"/>
      <c r="T34" s="401"/>
      <c r="U34" s="401"/>
      <c r="V34" s="401"/>
      <c r="W34" s="401"/>
      <c r="X34" s="401"/>
      <c r="Y34" s="401"/>
      <c r="Z34" s="401"/>
      <c r="AA34" s="401"/>
      <c r="AB34" s="401"/>
      <c r="AC34" s="401"/>
      <c r="AD34" s="401"/>
      <c r="AE34" s="401"/>
      <c r="AF34" s="401"/>
      <c r="AG34" s="401"/>
      <c r="AH34" s="401"/>
      <c r="AI34" s="401"/>
      <c r="AJ34" s="401"/>
      <c r="AK34" s="401"/>
      <c r="AL34" s="401"/>
      <c r="AM34" s="401"/>
    </row>
    <row r="35" spans="1:39" ht="15.75">
      <c r="A35" s="296" t="s">
        <v>122</v>
      </c>
      <c r="B35" s="294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410"/>
    </row>
    <row r="36" spans="1:39" ht="9" customHeight="1">
      <c r="A36" s="293"/>
      <c r="B36" s="294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410"/>
    </row>
    <row r="37" spans="1:39" ht="15.75">
      <c r="A37" s="294" t="s">
        <v>121</v>
      </c>
      <c r="B37" s="294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410"/>
      <c r="R37" s="421"/>
    </row>
    <row r="38" spans="1:39" ht="9" customHeight="1">
      <c r="A38" s="293"/>
      <c r="B38" s="294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410"/>
    </row>
    <row r="39" spans="1:39" s="288" customFormat="1" ht="16.5">
      <c r="A39" s="623" t="s">
        <v>120</v>
      </c>
      <c r="B39" s="624"/>
      <c r="C39" s="624"/>
      <c r="D39" s="624"/>
      <c r="E39" s="624"/>
      <c r="F39" s="624"/>
      <c r="G39" s="624"/>
      <c r="H39" s="624"/>
      <c r="I39" s="624"/>
      <c r="J39" s="624"/>
      <c r="K39" s="624"/>
      <c r="L39" s="624"/>
      <c r="M39" s="624"/>
      <c r="N39" s="625"/>
      <c r="O39" s="401"/>
      <c r="P39" s="401"/>
      <c r="Q39" s="401"/>
      <c r="R39" s="401"/>
      <c r="S39" s="401"/>
      <c r="T39" s="401"/>
      <c r="U39" s="401"/>
      <c r="V39" s="401"/>
      <c r="W39" s="401"/>
      <c r="X39" s="401"/>
      <c r="Y39" s="401"/>
      <c r="Z39" s="401"/>
      <c r="AA39" s="401"/>
      <c r="AB39" s="401"/>
      <c r="AC39" s="401"/>
      <c r="AD39" s="401"/>
      <c r="AE39" s="401"/>
      <c r="AF39" s="401"/>
      <c r="AG39" s="401"/>
      <c r="AH39" s="401"/>
      <c r="AI39" s="401"/>
      <c r="AJ39" s="401"/>
      <c r="AK39" s="401"/>
      <c r="AL39" s="401"/>
      <c r="AM39" s="401"/>
    </row>
    <row r="40" spans="1:39" ht="15.75">
      <c r="A40" s="293" t="s">
        <v>119</v>
      </c>
      <c r="B40" s="294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410"/>
      <c r="R40" s="421"/>
    </row>
    <row r="41" spans="1:39" ht="15.75">
      <c r="A41" s="299" t="s">
        <v>118</v>
      </c>
      <c r="B41" s="294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410"/>
      <c r="R41" s="421"/>
    </row>
    <row r="42" spans="1:39" ht="15.75">
      <c r="A42" s="299" t="s">
        <v>117</v>
      </c>
      <c r="B42" s="294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410"/>
      <c r="R42" s="421"/>
    </row>
    <row r="43" spans="1:39" ht="15.75">
      <c r="A43" s="299" t="s">
        <v>116</v>
      </c>
      <c r="B43" s="294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410"/>
      <c r="R43" s="421"/>
    </row>
    <row r="44" spans="1:39" ht="15.75">
      <c r="A44" s="299" t="s">
        <v>115</v>
      </c>
      <c r="B44" s="294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410"/>
    </row>
    <row r="45" spans="1:39" ht="15.75">
      <c r="A45" s="299" t="s">
        <v>114</v>
      </c>
      <c r="B45" s="294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410"/>
    </row>
    <row r="46" spans="1:39" s="313" customFormat="1" ht="15.75">
      <c r="A46" s="302" t="s">
        <v>113</v>
      </c>
      <c r="B46" s="311"/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422"/>
      <c r="P46" s="423"/>
      <c r="Q46" s="423"/>
      <c r="R46" s="423"/>
      <c r="S46" s="423"/>
      <c r="T46" s="423"/>
      <c r="U46" s="423"/>
      <c r="V46" s="423"/>
      <c r="W46" s="423"/>
      <c r="X46" s="423"/>
      <c r="Y46" s="423"/>
      <c r="Z46" s="423"/>
      <c r="AA46" s="423"/>
      <c r="AB46" s="423"/>
      <c r="AC46" s="423"/>
      <c r="AD46" s="423"/>
      <c r="AE46" s="423"/>
      <c r="AF46" s="423"/>
      <c r="AG46" s="423"/>
      <c r="AH46" s="423"/>
      <c r="AI46" s="423"/>
      <c r="AJ46" s="423"/>
      <c r="AK46" s="423"/>
      <c r="AL46" s="423"/>
      <c r="AM46" s="423"/>
    </row>
    <row r="47" spans="1:39" s="313" customFormat="1" ht="15.75">
      <c r="A47" s="302" t="s">
        <v>112</v>
      </c>
      <c r="B47" s="311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422"/>
      <c r="P47" s="423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3"/>
      <c r="AD47" s="423"/>
      <c r="AE47" s="423"/>
      <c r="AF47" s="423"/>
      <c r="AG47" s="423"/>
      <c r="AH47" s="423"/>
      <c r="AI47" s="423"/>
      <c r="AJ47" s="423"/>
      <c r="AK47" s="423"/>
      <c r="AL47" s="423"/>
      <c r="AM47" s="423"/>
    </row>
    <row r="48" spans="1:39" ht="15.75">
      <c r="A48" s="296" t="s">
        <v>193</v>
      </c>
      <c r="B48" s="294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410"/>
    </row>
    <row r="49" spans="1:39">
      <c r="A49" s="296" t="s">
        <v>111</v>
      </c>
      <c r="B49" s="293"/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424"/>
    </row>
    <row r="50" spans="1:39" s="313" customFormat="1">
      <c r="A50" s="296" t="s">
        <v>194</v>
      </c>
      <c r="B50" s="315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425"/>
      <c r="P50" s="423"/>
      <c r="Q50" s="423"/>
      <c r="R50" s="423"/>
      <c r="S50" s="423"/>
      <c r="T50" s="423"/>
      <c r="U50" s="423"/>
      <c r="V50" s="423"/>
      <c r="W50" s="423"/>
      <c r="X50" s="423"/>
      <c r="Y50" s="423"/>
      <c r="Z50" s="423"/>
      <c r="AA50" s="423"/>
      <c r="AB50" s="423"/>
      <c r="AC50" s="423"/>
      <c r="AD50" s="423"/>
      <c r="AE50" s="423"/>
      <c r="AF50" s="423"/>
      <c r="AG50" s="423"/>
      <c r="AH50" s="423"/>
      <c r="AI50" s="423"/>
      <c r="AJ50" s="423"/>
      <c r="AK50" s="423"/>
      <c r="AL50" s="423"/>
      <c r="AM50" s="423"/>
    </row>
    <row r="51" spans="1:39" s="313" customFormat="1">
      <c r="A51" s="296" t="s">
        <v>195</v>
      </c>
      <c r="B51" s="315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425"/>
      <c r="P51" s="423"/>
      <c r="Q51" s="423"/>
      <c r="R51" s="423"/>
      <c r="S51" s="423"/>
      <c r="T51" s="423"/>
      <c r="U51" s="423"/>
      <c r="V51" s="423"/>
      <c r="W51" s="423"/>
      <c r="X51" s="423"/>
      <c r="Y51" s="423"/>
      <c r="Z51" s="423"/>
      <c r="AA51" s="423"/>
      <c r="AB51" s="423"/>
      <c r="AC51" s="423"/>
      <c r="AD51" s="423"/>
      <c r="AE51" s="423"/>
      <c r="AF51" s="423"/>
      <c r="AG51" s="423"/>
      <c r="AH51" s="423"/>
      <c r="AI51" s="423"/>
      <c r="AJ51" s="423"/>
      <c r="AK51" s="423"/>
      <c r="AL51" s="423"/>
      <c r="AM51" s="423"/>
    </row>
    <row r="52" spans="1:39" ht="15.75">
      <c r="A52" s="294"/>
      <c r="B52" s="294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410"/>
    </row>
    <row r="53" spans="1:39" ht="15.75">
      <c r="A53" s="293" t="s">
        <v>110</v>
      </c>
      <c r="B53" s="294"/>
      <c r="C53" s="291"/>
      <c r="D53" s="312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410"/>
    </row>
    <row r="54" spans="1:39" ht="15.75">
      <c r="A54" s="299" t="s">
        <v>109</v>
      </c>
      <c r="B54" s="294"/>
      <c r="C54" s="291"/>
      <c r="D54" s="312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410"/>
    </row>
    <row r="55" spans="1:39" ht="15.75">
      <c r="A55" s="299" t="s">
        <v>108</v>
      </c>
      <c r="B55" s="294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410"/>
    </row>
    <row r="56" spans="1:39" ht="15.75">
      <c r="A56" s="299" t="s">
        <v>107</v>
      </c>
      <c r="B56" s="294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410"/>
    </row>
    <row r="57" spans="1:39" ht="15.75">
      <c r="A57" s="299" t="s">
        <v>228</v>
      </c>
      <c r="B57" s="294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410"/>
    </row>
    <row r="58" spans="1:39" ht="15.75">
      <c r="A58" s="299"/>
      <c r="B58" s="294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410"/>
    </row>
    <row r="59" spans="1:39">
      <c r="A59" s="299" t="s">
        <v>106</v>
      </c>
      <c r="B59" s="293"/>
      <c r="C59" s="314"/>
      <c r="D59" s="314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424"/>
    </row>
    <row r="60" spans="1:39">
      <c r="A60" s="293" t="s">
        <v>105</v>
      </c>
      <c r="B60" s="293"/>
      <c r="C60" s="314"/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424"/>
    </row>
    <row r="61" spans="1:39">
      <c r="A61" s="293" t="s">
        <v>104</v>
      </c>
      <c r="B61" s="293"/>
      <c r="C61" s="314"/>
      <c r="D61" s="314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424"/>
    </row>
    <row r="62" spans="1:39">
      <c r="A62" s="293"/>
      <c r="B62" s="317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410"/>
    </row>
    <row r="63" spans="1:39" s="288" customFormat="1" ht="16.5">
      <c r="A63" s="623" t="s">
        <v>149</v>
      </c>
      <c r="B63" s="624"/>
      <c r="C63" s="624"/>
      <c r="D63" s="624"/>
      <c r="E63" s="624"/>
      <c r="F63" s="624"/>
      <c r="G63" s="624"/>
      <c r="H63" s="624"/>
      <c r="I63" s="624"/>
      <c r="J63" s="624"/>
      <c r="K63" s="624"/>
      <c r="L63" s="624"/>
      <c r="M63" s="624"/>
      <c r="N63" s="625"/>
      <c r="O63" s="401"/>
      <c r="P63" s="401"/>
      <c r="Q63" s="401"/>
      <c r="R63" s="401"/>
      <c r="S63" s="401"/>
      <c r="T63" s="401"/>
      <c r="U63" s="401"/>
      <c r="V63" s="401"/>
      <c r="W63" s="401"/>
      <c r="X63" s="401"/>
      <c r="Y63" s="401"/>
      <c r="Z63" s="401"/>
      <c r="AA63" s="401"/>
      <c r="AB63" s="401"/>
      <c r="AC63" s="401"/>
      <c r="AD63" s="401"/>
      <c r="AE63" s="401"/>
      <c r="AF63" s="401"/>
      <c r="AG63" s="401"/>
      <c r="AH63" s="401"/>
      <c r="AI63" s="401"/>
      <c r="AJ63" s="401"/>
      <c r="AK63" s="401"/>
      <c r="AL63" s="401"/>
      <c r="AM63" s="401"/>
    </row>
    <row r="64" spans="1:39" s="288" customFormat="1" ht="15.75">
      <c r="A64" s="293" t="s">
        <v>196</v>
      </c>
      <c r="B64" s="318"/>
      <c r="C64" s="318"/>
      <c r="D64" s="318"/>
      <c r="E64" s="318"/>
      <c r="F64" s="318"/>
      <c r="G64" s="318"/>
      <c r="H64" s="318"/>
      <c r="I64" s="318"/>
      <c r="J64" s="318"/>
      <c r="K64" s="318"/>
      <c r="L64" s="304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401"/>
      <c r="AC64" s="401"/>
      <c r="AD64" s="401"/>
      <c r="AE64" s="401"/>
      <c r="AF64" s="401"/>
      <c r="AG64" s="401"/>
      <c r="AH64" s="401"/>
      <c r="AI64" s="401"/>
      <c r="AJ64" s="401"/>
      <c r="AK64" s="401"/>
      <c r="AL64" s="401"/>
      <c r="AM64" s="401"/>
    </row>
    <row r="65" spans="1:39" s="288" customFormat="1" ht="9" customHeight="1">
      <c r="A65" s="318"/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304"/>
      <c r="O65" s="401"/>
      <c r="P65" s="401"/>
      <c r="Q65" s="401"/>
      <c r="R65" s="401"/>
      <c r="S65" s="401"/>
      <c r="T65" s="401"/>
      <c r="U65" s="401"/>
      <c r="V65" s="401"/>
      <c r="W65" s="401"/>
      <c r="X65" s="401"/>
      <c r="Y65" s="401"/>
      <c r="Z65" s="401"/>
      <c r="AA65" s="401"/>
      <c r="AB65" s="401"/>
      <c r="AC65" s="401"/>
      <c r="AD65" s="401"/>
      <c r="AE65" s="401"/>
      <c r="AF65" s="401"/>
      <c r="AG65" s="401"/>
      <c r="AH65" s="401"/>
      <c r="AI65" s="401"/>
      <c r="AJ65" s="401"/>
      <c r="AK65" s="401"/>
      <c r="AL65" s="401"/>
      <c r="AM65" s="401"/>
    </row>
    <row r="66" spans="1:39" s="288" customFormat="1" ht="16.5">
      <c r="A66" s="623" t="s">
        <v>150</v>
      </c>
      <c r="B66" s="624"/>
      <c r="C66" s="624"/>
      <c r="D66" s="624"/>
      <c r="E66" s="624"/>
      <c r="F66" s="624"/>
      <c r="G66" s="624"/>
      <c r="H66" s="624"/>
      <c r="I66" s="624"/>
      <c r="J66" s="624"/>
      <c r="K66" s="624"/>
      <c r="L66" s="624"/>
      <c r="M66" s="624"/>
      <c r="N66" s="625"/>
      <c r="O66" s="401"/>
      <c r="P66" s="401"/>
      <c r="Q66" s="401"/>
      <c r="R66" s="401"/>
      <c r="S66" s="401"/>
      <c r="T66" s="401"/>
      <c r="U66" s="401"/>
      <c r="V66" s="401"/>
      <c r="W66" s="401"/>
      <c r="X66" s="401"/>
      <c r="Y66" s="401"/>
      <c r="Z66" s="401"/>
      <c r="AA66" s="401"/>
      <c r="AB66" s="401"/>
      <c r="AC66" s="401"/>
      <c r="AD66" s="401"/>
      <c r="AE66" s="401"/>
      <c r="AF66" s="401"/>
      <c r="AG66" s="401"/>
      <c r="AH66" s="401"/>
      <c r="AI66" s="401"/>
      <c r="AJ66" s="401"/>
      <c r="AK66" s="401"/>
      <c r="AL66" s="401"/>
      <c r="AM66" s="401"/>
    </row>
    <row r="67" spans="1:39" s="288" customFormat="1" ht="15.75">
      <c r="A67" s="319" t="s">
        <v>148</v>
      </c>
      <c r="B67" s="318"/>
      <c r="C67" s="318"/>
      <c r="D67" s="318"/>
      <c r="E67" s="318"/>
      <c r="F67" s="318"/>
      <c r="G67" s="318"/>
      <c r="H67" s="318"/>
      <c r="I67" s="318"/>
      <c r="J67" s="318"/>
      <c r="K67" s="318"/>
      <c r="L67" s="304"/>
      <c r="O67" s="401"/>
      <c r="P67" s="401"/>
      <c r="Q67" s="401"/>
      <c r="R67" s="401"/>
      <c r="S67" s="401"/>
      <c r="T67" s="401"/>
      <c r="U67" s="401"/>
      <c r="V67" s="401"/>
      <c r="W67" s="401"/>
      <c r="X67" s="401"/>
      <c r="Y67" s="401"/>
      <c r="Z67" s="401"/>
      <c r="AA67" s="401"/>
      <c r="AB67" s="401"/>
      <c r="AC67" s="401"/>
      <c r="AD67" s="401"/>
      <c r="AE67" s="401"/>
      <c r="AF67" s="401"/>
      <c r="AG67" s="401"/>
      <c r="AH67" s="401"/>
      <c r="AI67" s="401"/>
      <c r="AJ67" s="401"/>
      <c r="AK67" s="401"/>
      <c r="AL67" s="401"/>
      <c r="AM67" s="401"/>
    </row>
    <row r="68" spans="1:39" s="288" customFormat="1" ht="15.75">
      <c r="A68" s="319"/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04"/>
      <c r="O68" s="401"/>
      <c r="P68" s="401"/>
      <c r="Q68" s="401"/>
      <c r="R68" s="401"/>
      <c r="S68" s="401"/>
      <c r="T68" s="401"/>
      <c r="U68" s="401"/>
      <c r="V68" s="401"/>
      <c r="W68" s="401"/>
      <c r="X68" s="401"/>
      <c r="Y68" s="401"/>
      <c r="Z68" s="401"/>
      <c r="AA68" s="401"/>
      <c r="AB68" s="401"/>
      <c r="AC68" s="401"/>
      <c r="AD68" s="401"/>
      <c r="AE68" s="401"/>
      <c r="AF68" s="401"/>
      <c r="AG68" s="401"/>
      <c r="AH68" s="401"/>
      <c r="AI68" s="401"/>
      <c r="AJ68" s="401"/>
      <c r="AK68" s="401"/>
      <c r="AL68" s="401"/>
      <c r="AM68" s="401"/>
    </row>
    <row r="69" spans="1:39" s="288" customFormat="1" ht="15.75">
      <c r="A69" s="319"/>
      <c r="B69" s="318"/>
      <c r="C69" s="318"/>
      <c r="D69" s="318"/>
      <c r="E69" s="318"/>
      <c r="F69" s="318"/>
      <c r="G69" s="318"/>
      <c r="H69" s="318"/>
      <c r="I69" s="318"/>
      <c r="J69" s="318"/>
      <c r="K69" s="318"/>
      <c r="L69" s="304"/>
      <c r="O69" s="401"/>
      <c r="P69" s="401"/>
      <c r="Q69" s="401"/>
      <c r="R69" s="401"/>
      <c r="S69" s="401"/>
      <c r="T69" s="401"/>
      <c r="U69" s="401"/>
      <c r="V69" s="401"/>
      <c r="W69" s="401"/>
      <c r="X69" s="401"/>
      <c r="Y69" s="401"/>
      <c r="Z69" s="401"/>
      <c r="AA69" s="401"/>
      <c r="AB69" s="401"/>
      <c r="AC69" s="401"/>
      <c r="AD69" s="401"/>
      <c r="AE69" s="401"/>
      <c r="AF69" s="401"/>
      <c r="AG69" s="401"/>
      <c r="AH69" s="401"/>
      <c r="AI69" s="401"/>
      <c r="AJ69" s="401"/>
      <c r="AK69" s="401"/>
      <c r="AL69" s="401"/>
      <c r="AM69" s="401"/>
    </row>
    <row r="70" spans="1:39" s="288" customFormat="1" ht="15.75">
      <c r="A70" s="319"/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304"/>
      <c r="O70" s="401"/>
      <c r="P70" s="401"/>
      <c r="Q70" s="401"/>
      <c r="R70" s="401"/>
      <c r="S70" s="401"/>
      <c r="T70" s="401"/>
      <c r="U70" s="401"/>
      <c r="V70" s="401"/>
      <c r="W70" s="401"/>
      <c r="X70" s="401"/>
      <c r="Y70" s="401"/>
      <c r="Z70" s="401"/>
      <c r="AA70" s="401"/>
      <c r="AB70" s="401"/>
      <c r="AC70" s="401"/>
      <c r="AD70" s="401"/>
      <c r="AE70" s="401"/>
      <c r="AF70" s="401"/>
      <c r="AG70" s="401"/>
      <c r="AH70" s="401"/>
      <c r="AI70" s="401"/>
      <c r="AJ70" s="401"/>
      <c r="AK70" s="401"/>
      <c r="AL70" s="401"/>
      <c r="AM70" s="401"/>
    </row>
    <row r="71" spans="1:39" s="288" customFormat="1" ht="15.75">
      <c r="A71" s="319"/>
      <c r="B71" s="318"/>
      <c r="C71" s="318"/>
      <c r="D71" s="318"/>
      <c r="E71" s="318"/>
      <c r="F71" s="318"/>
      <c r="G71" s="318"/>
      <c r="H71" s="318"/>
      <c r="I71" s="318"/>
      <c r="J71" s="318"/>
      <c r="K71" s="318"/>
      <c r="L71" s="304"/>
      <c r="O71" s="401"/>
      <c r="P71" s="401"/>
      <c r="Q71" s="401"/>
      <c r="R71" s="401"/>
      <c r="S71" s="401"/>
      <c r="T71" s="401"/>
      <c r="U71" s="401"/>
      <c r="V71" s="401"/>
      <c r="W71" s="401"/>
      <c r="X71" s="401"/>
      <c r="Y71" s="401"/>
      <c r="Z71" s="401"/>
      <c r="AA71" s="401"/>
      <c r="AB71" s="401"/>
      <c r="AC71" s="401"/>
      <c r="AD71" s="401"/>
      <c r="AE71" s="401"/>
      <c r="AF71" s="401"/>
      <c r="AG71" s="401"/>
      <c r="AH71" s="401"/>
      <c r="AI71" s="401"/>
      <c r="AJ71" s="401"/>
      <c r="AK71" s="401"/>
      <c r="AL71" s="401"/>
      <c r="AM71" s="401"/>
    </row>
    <row r="72" spans="1:39" s="288" customFormat="1" ht="15.75">
      <c r="A72" s="319"/>
      <c r="B72" s="318"/>
      <c r="C72" s="318"/>
      <c r="D72" s="318"/>
      <c r="E72" s="318"/>
      <c r="F72" s="318"/>
      <c r="G72" s="318"/>
      <c r="H72" s="318"/>
      <c r="I72" s="318"/>
      <c r="J72" s="318"/>
      <c r="K72" s="318"/>
      <c r="L72" s="304"/>
      <c r="O72" s="401"/>
      <c r="P72" s="401"/>
      <c r="Q72" s="401"/>
      <c r="R72" s="401"/>
      <c r="S72" s="401"/>
      <c r="T72" s="401"/>
      <c r="U72" s="401"/>
      <c r="V72" s="401"/>
      <c r="W72" s="401"/>
      <c r="X72" s="401"/>
      <c r="Y72" s="401"/>
      <c r="Z72" s="401"/>
      <c r="AA72" s="401"/>
      <c r="AB72" s="401"/>
      <c r="AC72" s="401"/>
      <c r="AD72" s="401"/>
      <c r="AE72" s="401"/>
      <c r="AF72" s="401"/>
      <c r="AG72" s="401"/>
      <c r="AH72" s="401"/>
      <c r="AI72" s="401"/>
      <c r="AJ72" s="401"/>
      <c r="AK72" s="401"/>
      <c r="AL72" s="401"/>
      <c r="AM72" s="401"/>
    </row>
    <row r="73" spans="1:39" s="288" customFormat="1" ht="15.75">
      <c r="A73" s="210"/>
      <c r="B73" s="318"/>
      <c r="C73" s="318"/>
      <c r="D73" s="318"/>
      <c r="E73" s="318"/>
      <c r="F73" s="318"/>
      <c r="G73" s="318"/>
      <c r="H73" s="318"/>
      <c r="I73" s="318"/>
      <c r="J73" s="318"/>
      <c r="K73" s="318"/>
      <c r="L73" s="304"/>
      <c r="O73" s="401"/>
      <c r="P73" s="401"/>
      <c r="Q73" s="401"/>
      <c r="R73" s="401"/>
      <c r="S73" s="401"/>
      <c r="T73" s="401"/>
      <c r="U73" s="401"/>
      <c r="V73" s="401"/>
      <c r="W73" s="401"/>
      <c r="X73" s="401"/>
      <c r="Y73" s="401"/>
      <c r="Z73" s="401"/>
      <c r="AA73" s="401"/>
      <c r="AB73" s="401"/>
      <c r="AC73" s="401"/>
      <c r="AD73" s="401"/>
      <c r="AE73" s="401"/>
      <c r="AF73" s="401"/>
      <c r="AG73" s="401"/>
      <c r="AH73" s="401"/>
      <c r="AI73" s="401"/>
      <c r="AJ73" s="401"/>
      <c r="AK73" s="401"/>
      <c r="AL73" s="401"/>
      <c r="AM73" s="401"/>
    </row>
    <row r="74" spans="1:39" s="288" customFormat="1" ht="15.75">
      <c r="A74" s="319" t="s">
        <v>83</v>
      </c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304"/>
      <c r="O74" s="401"/>
      <c r="P74" s="401"/>
      <c r="Q74" s="401"/>
      <c r="R74" s="401"/>
      <c r="S74" s="401"/>
      <c r="T74" s="401"/>
      <c r="U74" s="401"/>
      <c r="V74" s="401"/>
      <c r="W74" s="401"/>
      <c r="X74" s="401"/>
      <c r="Y74" s="401"/>
      <c r="Z74" s="401"/>
      <c r="AA74" s="401"/>
      <c r="AB74" s="401"/>
      <c r="AC74" s="401"/>
      <c r="AD74" s="401"/>
      <c r="AE74" s="401"/>
      <c r="AF74" s="401"/>
      <c r="AG74" s="401"/>
      <c r="AH74" s="401"/>
      <c r="AI74" s="401"/>
      <c r="AJ74" s="401"/>
      <c r="AK74" s="401"/>
      <c r="AL74" s="401"/>
      <c r="AM74" s="401"/>
    </row>
    <row r="75" spans="1:39" s="288" customFormat="1" ht="9.6" customHeight="1">
      <c r="A75" s="319"/>
      <c r="B75" s="318"/>
      <c r="C75" s="318"/>
      <c r="D75" s="318"/>
      <c r="E75" s="318"/>
      <c r="F75" s="318"/>
      <c r="G75" s="318"/>
      <c r="H75" s="318"/>
      <c r="I75" s="318"/>
      <c r="J75" s="318"/>
      <c r="K75" s="318"/>
      <c r="L75" s="304"/>
      <c r="O75" s="401"/>
      <c r="P75" s="401"/>
      <c r="Q75" s="401"/>
      <c r="R75" s="401"/>
      <c r="S75" s="401"/>
      <c r="T75" s="401"/>
      <c r="U75" s="401"/>
      <c r="V75" s="401"/>
      <c r="W75" s="401"/>
      <c r="X75" s="401"/>
      <c r="Y75" s="401"/>
      <c r="Z75" s="401"/>
      <c r="AA75" s="401"/>
      <c r="AB75" s="401"/>
      <c r="AC75" s="401"/>
      <c r="AD75" s="401"/>
      <c r="AE75" s="401"/>
      <c r="AF75" s="401"/>
      <c r="AG75" s="401"/>
      <c r="AH75" s="401"/>
      <c r="AI75" s="401"/>
      <c r="AJ75" s="401"/>
      <c r="AK75" s="401"/>
      <c r="AL75" s="401"/>
      <c r="AM75" s="401"/>
    </row>
    <row r="76" spans="1:39" s="288" customFormat="1" ht="16.5">
      <c r="A76" s="623" t="s">
        <v>151</v>
      </c>
      <c r="B76" s="624"/>
      <c r="C76" s="624"/>
      <c r="D76" s="624"/>
      <c r="E76" s="624"/>
      <c r="F76" s="624"/>
      <c r="G76" s="624"/>
      <c r="H76" s="624"/>
      <c r="I76" s="624"/>
      <c r="J76" s="624"/>
      <c r="K76" s="624"/>
      <c r="L76" s="624"/>
      <c r="M76" s="624"/>
      <c r="N76" s="625"/>
      <c r="O76" s="401"/>
      <c r="P76" s="401"/>
      <c r="Q76" s="401"/>
      <c r="R76" s="401"/>
      <c r="S76" s="401"/>
      <c r="T76" s="401"/>
      <c r="U76" s="401"/>
      <c r="V76" s="401"/>
      <c r="W76" s="401"/>
      <c r="X76" s="401"/>
      <c r="Y76" s="401"/>
      <c r="Z76" s="401"/>
      <c r="AA76" s="401"/>
      <c r="AB76" s="401"/>
      <c r="AC76" s="401"/>
      <c r="AD76" s="401"/>
      <c r="AE76" s="401"/>
      <c r="AF76" s="401"/>
      <c r="AG76" s="401"/>
      <c r="AH76" s="401"/>
      <c r="AI76" s="401"/>
      <c r="AJ76" s="401"/>
      <c r="AK76" s="401"/>
      <c r="AL76" s="401"/>
      <c r="AM76" s="401"/>
    </row>
    <row r="77" spans="1:39" s="288" customFormat="1" ht="15.75">
      <c r="A77" s="296" t="s">
        <v>141</v>
      </c>
      <c r="B77" s="318"/>
      <c r="C77" s="318"/>
      <c r="D77" s="318"/>
      <c r="E77" s="318"/>
      <c r="F77" s="318"/>
      <c r="G77" s="318"/>
      <c r="H77" s="318"/>
      <c r="I77" s="318"/>
      <c r="J77" s="318"/>
      <c r="K77" s="318"/>
      <c r="L77" s="304"/>
      <c r="O77" s="401"/>
      <c r="P77" s="401"/>
      <c r="Q77" s="401"/>
      <c r="R77" s="401"/>
      <c r="S77" s="401"/>
      <c r="T77" s="401"/>
      <c r="U77" s="401"/>
      <c r="V77" s="401"/>
      <c r="W77" s="401"/>
      <c r="X77" s="401"/>
      <c r="Y77" s="401"/>
      <c r="Z77" s="401"/>
      <c r="AA77" s="401"/>
      <c r="AB77" s="401"/>
      <c r="AC77" s="401"/>
      <c r="AD77" s="401"/>
      <c r="AE77" s="401"/>
      <c r="AF77" s="401"/>
      <c r="AG77" s="401"/>
      <c r="AH77" s="401"/>
      <c r="AI77" s="401"/>
      <c r="AJ77" s="401"/>
      <c r="AK77" s="401"/>
      <c r="AL77" s="401"/>
      <c r="AM77" s="401"/>
    </row>
    <row r="78" spans="1:39" s="288" customFormat="1" ht="15" customHeight="1">
      <c r="A78" s="318" t="s">
        <v>142</v>
      </c>
      <c r="B78" s="318"/>
      <c r="C78" s="318"/>
      <c r="D78" s="318"/>
      <c r="E78" s="318"/>
      <c r="F78" s="318"/>
      <c r="G78" s="318"/>
      <c r="H78" s="318"/>
      <c r="I78" s="318"/>
      <c r="J78" s="318"/>
      <c r="K78" s="318"/>
      <c r="L78" s="304"/>
      <c r="O78" s="401"/>
      <c r="P78" s="401"/>
      <c r="Q78" s="401"/>
      <c r="R78" s="401"/>
      <c r="S78" s="401"/>
      <c r="T78" s="401"/>
      <c r="U78" s="401"/>
      <c r="V78" s="401"/>
      <c r="W78" s="401"/>
      <c r="X78" s="401"/>
      <c r="Y78" s="401"/>
      <c r="Z78" s="401"/>
      <c r="AA78" s="401"/>
      <c r="AB78" s="401"/>
      <c r="AC78" s="401"/>
      <c r="AD78" s="401"/>
      <c r="AE78" s="401"/>
      <c r="AF78" s="401"/>
      <c r="AG78" s="401"/>
      <c r="AH78" s="401"/>
      <c r="AI78" s="401"/>
      <c r="AJ78" s="401"/>
      <c r="AK78" s="401"/>
      <c r="AL78" s="401"/>
      <c r="AM78" s="401"/>
    </row>
    <row r="79" spans="1:39" s="288" customFormat="1" ht="7.5" customHeight="1">
      <c r="A79" s="318"/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04"/>
      <c r="O79" s="401"/>
      <c r="P79" s="401"/>
      <c r="Q79" s="401"/>
      <c r="R79" s="401"/>
      <c r="S79" s="401"/>
      <c r="T79" s="401"/>
      <c r="U79" s="401"/>
      <c r="V79" s="401"/>
      <c r="W79" s="401"/>
      <c r="X79" s="401"/>
      <c r="Y79" s="401"/>
      <c r="Z79" s="401"/>
      <c r="AA79" s="401"/>
      <c r="AB79" s="401"/>
      <c r="AC79" s="401"/>
      <c r="AD79" s="401"/>
      <c r="AE79" s="401"/>
      <c r="AF79" s="401"/>
      <c r="AG79" s="401"/>
      <c r="AH79" s="401"/>
      <c r="AI79" s="401"/>
      <c r="AJ79" s="401"/>
      <c r="AK79" s="401"/>
      <c r="AL79" s="401"/>
      <c r="AM79" s="401"/>
    </row>
    <row r="80" spans="1:39" s="288" customFormat="1" ht="15.75">
      <c r="A80" s="611" t="s">
        <v>189</v>
      </c>
      <c r="B80" s="612"/>
      <c r="C80" s="612"/>
      <c r="D80" s="612"/>
      <c r="E80" s="612"/>
      <c r="F80" s="612"/>
      <c r="G80" s="612"/>
      <c r="H80" s="612"/>
      <c r="I80" s="612"/>
      <c r="J80" s="612"/>
      <c r="K80" s="612"/>
      <c r="L80" s="612"/>
      <c r="M80" s="612"/>
      <c r="N80" s="613"/>
      <c r="O80" s="399"/>
      <c r="P80" s="401"/>
      <c r="Q80" s="401"/>
      <c r="R80" s="401"/>
      <c r="S80" s="401"/>
      <c r="T80" s="401"/>
      <c r="U80" s="401"/>
      <c r="V80" s="401"/>
      <c r="W80" s="401"/>
      <c r="X80" s="401"/>
      <c r="Y80" s="401"/>
      <c r="Z80" s="401"/>
      <c r="AA80" s="401"/>
      <c r="AB80" s="401"/>
      <c r="AC80" s="401"/>
      <c r="AD80" s="401"/>
      <c r="AE80" s="401"/>
      <c r="AF80" s="401"/>
      <c r="AG80" s="401"/>
      <c r="AH80" s="401"/>
      <c r="AI80" s="401"/>
      <c r="AJ80" s="401"/>
      <c r="AK80" s="401"/>
      <c r="AL80" s="401"/>
      <c r="AM80" s="401"/>
    </row>
    <row r="81" spans="1:15" ht="15.75">
      <c r="A81" s="426"/>
      <c r="B81" s="426"/>
      <c r="C81" s="411"/>
      <c r="D81" s="411"/>
      <c r="E81" s="411"/>
      <c r="F81" s="411"/>
      <c r="G81" s="411"/>
      <c r="H81" s="411"/>
      <c r="I81" s="411"/>
      <c r="J81" s="411"/>
      <c r="K81" s="411"/>
      <c r="L81" s="411"/>
      <c r="M81" s="411"/>
      <c r="N81" s="411"/>
      <c r="O81" s="411"/>
    </row>
    <row r="82" spans="1:15" ht="15.75">
      <c r="A82" s="426"/>
      <c r="B82" s="426"/>
      <c r="C82" s="411"/>
      <c r="D82" s="411"/>
      <c r="E82" s="411"/>
      <c r="F82" s="411"/>
      <c r="G82" s="411"/>
      <c r="H82" s="411"/>
      <c r="I82" s="411"/>
      <c r="J82" s="411"/>
      <c r="K82" s="411"/>
      <c r="L82" s="411"/>
      <c r="M82" s="411"/>
      <c r="N82" s="411"/>
      <c r="O82" s="411"/>
    </row>
    <row r="83" spans="1:15">
      <c r="A83" s="412"/>
      <c r="B83" s="412"/>
      <c r="C83" s="412"/>
      <c r="D83" s="412"/>
      <c r="E83" s="412"/>
      <c r="F83" s="412"/>
      <c r="G83" s="412"/>
      <c r="H83" s="412"/>
      <c r="I83" s="412"/>
      <c r="J83" s="412"/>
      <c r="K83" s="412"/>
      <c r="L83" s="412"/>
      <c r="M83" s="412"/>
      <c r="N83" s="412"/>
    </row>
    <row r="84" spans="1:15">
      <c r="A84" s="412"/>
      <c r="B84" s="412"/>
      <c r="C84" s="412"/>
      <c r="D84" s="412"/>
      <c r="E84" s="412"/>
      <c r="F84" s="412"/>
      <c r="G84" s="412"/>
      <c r="H84" s="412"/>
      <c r="I84" s="412"/>
      <c r="J84" s="412"/>
      <c r="K84" s="412"/>
      <c r="L84" s="412"/>
      <c r="M84" s="412"/>
      <c r="N84" s="412"/>
    </row>
    <row r="85" spans="1:15">
      <c r="A85" s="412"/>
      <c r="B85" s="412"/>
      <c r="C85" s="412"/>
      <c r="D85" s="412"/>
      <c r="E85" s="412"/>
      <c r="F85" s="412"/>
      <c r="G85" s="412"/>
      <c r="H85" s="412"/>
      <c r="I85" s="412"/>
      <c r="J85" s="412"/>
      <c r="K85" s="412"/>
      <c r="L85" s="412"/>
      <c r="M85" s="412"/>
      <c r="N85" s="412"/>
    </row>
    <row r="86" spans="1:15">
      <c r="A86" s="412"/>
      <c r="B86" s="412"/>
      <c r="C86" s="412"/>
      <c r="D86" s="412"/>
      <c r="E86" s="412"/>
      <c r="F86" s="412"/>
      <c r="G86" s="412"/>
      <c r="H86" s="412"/>
      <c r="I86" s="412"/>
      <c r="J86" s="412"/>
      <c r="K86" s="412"/>
      <c r="L86" s="412"/>
      <c r="M86" s="412"/>
      <c r="N86" s="412"/>
    </row>
    <row r="87" spans="1:15">
      <c r="A87" s="412"/>
      <c r="B87" s="412"/>
      <c r="C87" s="412"/>
      <c r="D87" s="412"/>
      <c r="E87" s="412"/>
      <c r="F87" s="412"/>
      <c r="G87" s="412"/>
      <c r="H87" s="412"/>
      <c r="I87" s="412"/>
      <c r="J87" s="412"/>
      <c r="K87" s="412"/>
      <c r="L87" s="412"/>
      <c r="M87" s="412"/>
      <c r="N87" s="412"/>
    </row>
    <row r="88" spans="1:15">
      <c r="A88" s="412"/>
      <c r="B88" s="412"/>
      <c r="C88" s="412"/>
      <c r="D88" s="412"/>
      <c r="E88" s="412"/>
      <c r="F88" s="412"/>
      <c r="G88" s="412"/>
      <c r="H88" s="412"/>
      <c r="I88" s="412"/>
      <c r="J88" s="412"/>
      <c r="K88" s="412"/>
      <c r="L88" s="412"/>
      <c r="M88" s="412"/>
      <c r="N88" s="412"/>
    </row>
    <row r="89" spans="1:15">
      <c r="A89" s="412"/>
      <c r="B89" s="412"/>
      <c r="C89" s="412"/>
      <c r="D89" s="412"/>
      <c r="E89" s="412"/>
      <c r="F89" s="412"/>
      <c r="G89" s="412"/>
      <c r="H89" s="412"/>
      <c r="I89" s="412"/>
      <c r="J89" s="412"/>
      <c r="K89" s="412"/>
      <c r="L89" s="412"/>
      <c r="M89" s="412"/>
      <c r="N89" s="412"/>
    </row>
    <row r="90" spans="1:15">
      <c r="A90" s="412"/>
      <c r="B90" s="412"/>
      <c r="C90" s="412"/>
      <c r="D90" s="412"/>
      <c r="E90" s="412"/>
      <c r="F90" s="412"/>
      <c r="G90" s="412"/>
      <c r="H90" s="412"/>
      <c r="I90" s="412"/>
      <c r="J90" s="412"/>
      <c r="K90" s="412"/>
      <c r="L90" s="412"/>
      <c r="M90" s="412"/>
      <c r="N90" s="412"/>
    </row>
    <row r="91" spans="1:15">
      <c r="A91" s="412"/>
      <c r="B91" s="412"/>
      <c r="C91" s="412"/>
      <c r="D91" s="412"/>
      <c r="E91" s="412"/>
      <c r="F91" s="412"/>
      <c r="G91" s="412"/>
      <c r="H91" s="412"/>
      <c r="I91" s="412"/>
      <c r="J91" s="412"/>
      <c r="K91" s="412"/>
      <c r="L91" s="412"/>
      <c r="M91" s="412"/>
      <c r="N91" s="412"/>
    </row>
    <row r="92" spans="1:15">
      <c r="A92" s="412"/>
      <c r="B92" s="412"/>
      <c r="C92" s="412"/>
      <c r="D92" s="412"/>
      <c r="E92" s="412"/>
      <c r="F92" s="412"/>
      <c r="G92" s="412"/>
      <c r="H92" s="412"/>
      <c r="I92" s="412"/>
      <c r="J92" s="412"/>
      <c r="K92" s="412"/>
      <c r="L92" s="412"/>
      <c r="M92" s="412"/>
      <c r="N92" s="412"/>
    </row>
    <row r="93" spans="1:15">
      <c r="A93" s="412"/>
      <c r="B93" s="412"/>
      <c r="C93" s="412"/>
      <c r="D93" s="412"/>
      <c r="E93" s="412"/>
      <c r="F93" s="412"/>
      <c r="G93" s="412"/>
      <c r="H93" s="412"/>
      <c r="I93" s="412"/>
      <c r="J93" s="412"/>
      <c r="K93" s="412"/>
      <c r="L93" s="412"/>
      <c r="M93" s="412"/>
      <c r="N93" s="412"/>
    </row>
    <row r="94" spans="1:15">
      <c r="A94" s="412"/>
      <c r="B94" s="412"/>
      <c r="C94" s="412"/>
      <c r="D94" s="412"/>
      <c r="E94" s="412"/>
      <c r="F94" s="412"/>
      <c r="G94" s="412"/>
      <c r="H94" s="412"/>
      <c r="I94" s="412"/>
      <c r="J94" s="412"/>
      <c r="K94" s="412"/>
      <c r="L94" s="412"/>
      <c r="M94" s="412"/>
      <c r="N94" s="412"/>
    </row>
    <row r="95" spans="1:15">
      <c r="A95" s="412"/>
      <c r="B95" s="412"/>
      <c r="C95" s="412"/>
      <c r="D95" s="412"/>
      <c r="E95" s="412"/>
      <c r="F95" s="412"/>
      <c r="G95" s="412"/>
      <c r="H95" s="412"/>
      <c r="I95" s="412"/>
      <c r="J95" s="412"/>
      <c r="K95" s="412"/>
      <c r="L95" s="412"/>
      <c r="M95" s="412"/>
      <c r="N95" s="412"/>
    </row>
    <row r="96" spans="1:15">
      <c r="A96" s="412"/>
      <c r="B96" s="412"/>
      <c r="C96" s="412"/>
      <c r="D96" s="412"/>
      <c r="E96" s="412"/>
      <c r="F96" s="412"/>
      <c r="G96" s="412"/>
      <c r="H96" s="412"/>
      <c r="I96" s="412"/>
      <c r="J96" s="412"/>
      <c r="K96" s="412"/>
      <c r="L96" s="412"/>
      <c r="M96" s="412"/>
      <c r="N96" s="412"/>
    </row>
    <row r="97" spans="1:14">
      <c r="A97" s="412"/>
      <c r="B97" s="412"/>
      <c r="C97" s="412"/>
      <c r="D97" s="412"/>
      <c r="E97" s="412"/>
      <c r="F97" s="412"/>
      <c r="G97" s="412"/>
      <c r="H97" s="412"/>
      <c r="I97" s="412"/>
      <c r="J97" s="412"/>
      <c r="K97" s="412"/>
      <c r="L97" s="412"/>
      <c r="M97" s="412"/>
      <c r="N97" s="412"/>
    </row>
    <row r="98" spans="1:14">
      <c r="A98" s="412"/>
      <c r="B98" s="412"/>
      <c r="C98" s="412"/>
      <c r="D98" s="412"/>
      <c r="E98" s="412"/>
      <c r="F98" s="412"/>
      <c r="G98" s="412"/>
      <c r="H98" s="412"/>
      <c r="I98" s="412"/>
      <c r="J98" s="412"/>
      <c r="K98" s="412"/>
      <c r="L98" s="412"/>
      <c r="M98" s="412"/>
      <c r="N98" s="412"/>
    </row>
    <row r="99" spans="1:14">
      <c r="A99" s="412"/>
      <c r="B99" s="412"/>
      <c r="C99" s="412"/>
      <c r="D99" s="412"/>
      <c r="E99" s="412"/>
      <c r="F99" s="412"/>
      <c r="G99" s="412"/>
      <c r="H99" s="412"/>
      <c r="I99" s="412"/>
      <c r="J99" s="412"/>
      <c r="K99" s="412"/>
      <c r="L99" s="412"/>
      <c r="M99" s="412"/>
      <c r="N99" s="412"/>
    </row>
    <row r="100" spans="1:14">
      <c r="A100" s="412"/>
      <c r="B100" s="412"/>
      <c r="C100" s="412"/>
      <c r="D100" s="412"/>
      <c r="E100" s="412"/>
      <c r="F100" s="412"/>
      <c r="G100" s="412"/>
      <c r="H100" s="412"/>
      <c r="I100" s="412"/>
      <c r="J100" s="412"/>
      <c r="K100" s="412"/>
      <c r="L100" s="412"/>
      <c r="M100" s="412"/>
      <c r="N100" s="412"/>
    </row>
    <row r="101" spans="1:14">
      <c r="A101" s="412"/>
      <c r="B101" s="412"/>
      <c r="C101" s="412"/>
      <c r="D101" s="412"/>
      <c r="E101" s="412"/>
      <c r="F101" s="412"/>
      <c r="G101" s="412"/>
      <c r="H101" s="412"/>
      <c r="I101" s="412"/>
      <c r="J101" s="412"/>
      <c r="K101" s="412"/>
      <c r="L101" s="412"/>
      <c r="M101" s="412"/>
      <c r="N101" s="412"/>
    </row>
    <row r="102" spans="1:14">
      <c r="A102" s="412"/>
      <c r="B102" s="412"/>
      <c r="C102" s="412"/>
      <c r="D102" s="412"/>
      <c r="E102" s="412"/>
      <c r="F102" s="412"/>
      <c r="G102" s="412"/>
      <c r="H102" s="412"/>
      <c r="I102" s="412"/>
      <c r="J102" s="412"/>
      <c r="K102" s="412"/>
      <c r="L102" s="412"/>
      <c r="M102" s="412"/>
      <c r="N102" s="412"/>
    </row>
    <row r="103" spans="1:14">
      <c r="A103" s="412"/>
      <c r="B103" s="412"/>
      <c r="C103" s="412"/>
      <c r="D103" s="412"/>
      <c r="E103" s="412"/>
      <c r="F103" s="412"/>
      <c r="G103" s="412"/>
      <c r="H103" s="412"/>
      <c r="I103" s="412"/>
      <c r="J103" s="412"/>
      <c r="K103" s="412"/>
      <c r="L103" s="412"/>
      <c r="M103" s="412"/>
      <c r="N103" s="412"/>
    </row>
    <row r="104" spans="1:14">
      <c r="A104" s="412"/>
      <c r="B104" s="412"/>
      <c r="C104" s="412"/>
      <c r="D104" s="412"/>
      <c r="E104" s="412"/>
      <c r="F104" s="412"/>
      <c r="G104" s="412"/>
      <c r="H104" s="412"/>
      <c r="I104" s="412"/>
      <c r="J104" s="412"/>
      <c r="K104" s="412"/>
      <c r="L104" s="412"/>
      <c r="M104" s="412"/>
      <c r="N104" s="412"/>
    </row>
    <row r="105" spans="1:14">
      <c r="A105" s="412"/>
      <c r="B105" s="412"/>
      <c r="C105" s="412"/>
      <c r="D105" s="412"/>
      <c r="E105" s="412"/>
      <c r="F105" s="412"/>
      <c r="G105" s="412"/>
      <c r="H105" s="412"/>
      <c r="I105" s="412"/>
      <c r="J105" s="412"/>
      <c r="K105" s="412"/>
      <c r="L105" s="412"/>
      <c r="M105" s="412"/>
      <c r="N105" s="412"/>
    </row>
    <row r="106" spans="1:14">
      <c r="A106" s="412"/>
      <c r="B106" s="412"/>
      <c r="C106" s="412"/>
      <c r="D106" s="412"/>
      <c r="E106" s="412"/>
      <c r="F106" s="412"/>
      <c r="G106" s="412"/>
      <c r="H106" s="412"/>
      <c r="I106" s="412"/>
      <c r="J106" s="412"/>
      <c r="K106" s="412"/>
      <c r="L106" s="412"/>
      <c r="M106" s="412"/>
      <c r="N106" s="412"/>
    </row>
    <row r="107" spans="1:14">
      <c r="A107" s="412"/>
      <c r="B107" s="412"/>
      <c r="C107" s="412"/>
      <c r="D107" s="412"/>
      <c r="E107" s="412"/>
      <c r="F107" s="412"/>
      <c r="G107" s="412"/>
      <c r="H107" s="412"/>
      <c r="I107" s="412"/>
      <c r="J107" s="412"/>
      <c r="K107" s="412"/>
      <c r="L107" s="412"/>
      <c r="M107" s="412"/>
      <c r="N107" s="412"/>
    </row>
    <row r="108" spans="1:14">
      <c r="A108" s="412"/>
      <c r="B108" s="412"/>
      <c r="C108" s="412"/>
      <c r="D108" s="412"/>
      <c r="E108" s="412"/>
      <c r="F108" s="412"/>
      <c r="G108" s="412"/>
      <c r="H108" s="412"/>
      <c r="I108" s="412"/>
      <c r="J108" s="412"/>
      <c r="K108" s="412"/>
      <c r="L108" s="412"/>
      <c r="M108" s="412"/>
      <c r="N108" s="412"/>
    </row>
    <row r="109" spans="1:14">
      <c r="A109" s="412"/>
      <c r="B109" s="412"/>
      <c r="C109" s="412"/>
      <c r="D109" s="412"/>
      <c r="E109" s="412"/>
      <c r="F109" s="412"/>
      <c r="G109" s="412"/>
      <c r="H109" s="412"/>
      <c r="I109" s="412"/>
      <c r="J109" s="412"/>
      <c r="K109" s="412"/>
      <c r="L109" s="412"/>
      <c r="M109" s="412"/>
      <c r="N109" s="412"/>
    </row>
    <row r="110" spans="1:14">
      <c r="A110" s="412"/>
      <c r="B110" s="412"/>
      <c r="C110" s="412"/>
      <c r="D110" s="412"/>
      <c r="E110" s="412"/>
      <c r="F110" s="412"/>
      <c r="G110" s="412"/>
      <c r="H110" s="412"/>
      <c r="I110" s="412"/>
      <c r="J110" s="412"/>
      <c r="K110" s="412"/>
      <c r="L110" s="412"/>
      <c r="M110" s="412"/>
      <c r="N110" s="412"/>
    </row>
    <row r="111" spans="1:14">
      <c r="A111" s="412"/>
      <c r="B111" s="412"/>
      <c r="C111" s="412"/>
      <c r="D111" s="412"/>
      <c r="E111" s="412"/>
      <c r="F111" s="412"/>
      <c r="G111" s="412"/>
      <c r="H111" s="412"/>
      <c r="I111" s="412"/>
      <c r="J111" s="412"/>
      <c r="K111" s="412"/>
      <c r="L111" s="412"/>
      <c r="M111" s="412"/>
      <c r="N111" s="412"/>
    </row>
    <row r="112" spans="1:14">
      <c r="A112" s="412"/>
      <c r="B112" s="412"/>
      <c r="C112" s="412"/>
      <c r="D112" s="412"/>
      <c r="E112" s="412"/>
      <c r="F112" s="412"/>
      <c r="G112" s="412"/>
      <c r="H112" s="412"/>
      <c r="I112" s="412"/>
      <c r="J112" s="412"/>
      <c r="K112" s="412"/>
      <c r="L112" s="412"/>
      <c r="M112" s="412"/>
      <c r="N112" s="412"/>
    </row>
    <row r="113" spans="1:14">
      <c r="A113" s="412"/>
      <c r="B113" s="412"/>
      <c r="C113" s="412"/>
      <c r="D113" s="412"/>
      <c r="E113" s="412"/>
      <c r="F113" s="412"/>
      <c r="G113" s="412"/>
      <c r="H113" s="412"/>
      <c r="I113" s="412"/>
      <c r="J113" s="412"/>
      <c r="K113" s="412"/>
      <c r="L113" s="412"/>
      <c r="M113" s="412"/>
      <c r="N113" s="412"/>
    </row>
    <row r="114" spans="1:14">
      <c r="A114" s="412"/>
      <c r="B114" s="412"/>
      <c r="C114" s="412"/>
      <c r="D114" s="412"/>
      <c r="E114" s="412"/>
      <c r="F114" s="412"/>
      <c r="G114" s="412"/>
      <c r="H114" s="412"/>
      <c r="I114" s="412"/>
      <c r="J114" s="412"/>
      <c r="K114" s="412"/>
      <c r="L114" s="412"/>
      <c r="M114" s="412"/>
      <c r="N114" s="412"/>
    </row>
    <row r="115" spans="1:14">
      <c r="A115" s="412"/>
      <c r="B115" s="412"/>
      <c r="C115" s="412"/>
      <c r="D115" s="412"/>
      <c r="E115" s="412"/>
      <c r="F115" s="412"/>
      <c r="G115" s="412"/>
      <c r="H115" s="412"/>
      <c r="I115" s="412"/>
      <c r="J115" s="412"/>
      <c r="K115" s="412"/>
      <c r="L115" s="412"/>
      <c r="M115" s="412"/>
      <c r="N115" s="412"/>
    </row>
    <row r="116" spans="1:14">
      <c r="A116" s="412"/>
      <c r="B116" s="412"/>
      <c r="C116" s="412"/>
      <c r="D116" s="412"/>
      <c r="E116" s="412"/>
      <c r="F116" s="412"/>
      <c r="G116" s="412"/>
      <c r="H116" s="412"/>
      <c r="I116" s="412"/>
      <c r="J116" s="412"/>
      <c r="K116" s="412"/>
      <c r="L116" s="412"/>
      <c r="M116" s="412"/>
      <c r="N116" s="412"/>
    </row>
    <row r="117" spans="1:14">
      <c r="A117" s="412"/>
      <c r="B117" s="412"/>
      <c r="C117" s="412"/>
      <c r="D117" s="412"/>
      <c r="E117" s="412"/>
      <c r="F117" s="412"/>
      <c r="G117" s="412"/>
      <c r="H117" s="412"/>
      <c r="I117" s="412"/>
      <c r="J117" s="412"/>
      <c r="K117" s="412"/>
      <c r="L117" s="412"/>
      <c r="M117" s="412"/>
      <c r="N117" s="412"/>
    </row>
    <row r="118" spans="1:14">
      <c r="A118" s="412"/>
      <c r="B118" s="412"/>
      <c r="C118" s="412"/>
      <c r="D118" s="412"/>
      <c r="E118" s="412"/>
      <c r="F118" s="412"/>
      <c r="G118" s="412"/>
      <c r="H118" s="412"/>
      <c r="I118" s="412"/>
      <c r="J118" s="412"/>
      <c r="K118" s="412"/>
      <c r="L118" s="412"/>
      <c r="M118" s="412"/>
      <c r="N118" s="412"/>
    </row>
    <row r="119" spans="1:14">
      <c r="A119" s="412"/>
      <c r="B119" s="412"/>
      <c r="C119" s="412"/>
      <c r="D119" s="412"/>
      <c r="E119" s="412"/>
      <c r="F119" s="412"/>
      <c r="G119" s="412"/>
      <c r="H119" s="412"/>
      <c r="I119" s="412"/>
      <c r="J119" s="412"/>
      <c r="K119" s="412"/>
      <c r="L119" s="412"/>
      <c r="M119" s="412"/>
      <c r="N119" s="412"/>
    </row>
    <row r="120" spans="1:14">
      <c r="A120" s="412"/>
      <c r="B120" s="412"/>
      <c r="C120" s="412"/>
      <c r="D120" s="412"/>
      <c r="E120" s="412"/>
      <c r="F120" s="412"/>
      <c r="G120" s="412"/>
      <c r="H120" s="412"/>
      <c r="I120" s="412"/>
      <c r="J120" s="412"/>
      <c r="K120" s="412"/>
      <c r="L120" s="412"/>
      <c r="M120" s="412"/>
      <c r="N120" s="412"/>
    </row>
    <row r="121" spans="1:14">
      <c r="A121" s="412"/>
      <c r="B121" s="412"/>
      <c r="C121" s="412"/>
      <c r="D121" s="412"/>
      <c r="E121" s="412"/>
      <c r="F121" s="412"/>
      <c r="G121" s="412"/>
      <c r="H121" s="412"/>
      <c r="I121" s="412"/>
      <c r="J121" s="412"/>
      <c r="K121" s="412"/>
      <c r="L121" s="412"/>
      <c r="M121" s="412"/>
      <c r="N121" s="412"/>
    </row>
    <row r="122" spans="1:14">
      <c r="A122" s="412"/>
      <c r="B122" s="412"/>
      <c r="C122" s="412"/>
      <c r="D122" s="412"/>
      <c r="E122" s="412"/>
      <c r="F122" s="412"/>
      <c r="G122" s="412"/>
      <c r="H122" s="412"/>
      <c r="I122" s="412"/>
      <c r="J122" s="412"/>
      <c r="K122" s="412"/>
      <c r="L122" s="412"/>
      <c r="M122" s="412"/>
      <c r="N122" s="412"/>
    </row>
    <row r="123" spans="1:14">
      <c r="A123" s="412"/>
      <c r="B123" s="412"/>
      <c r="C123" s="412"/>
      <c r="D123" s="412"/>
      <c r="E123" s="412"/>
      <c r="F123" s="412"/>
      <c r="G123" s="412"/>
      <c r="H123" s="412"/>
      <c r="I123" s="412"/>
      <c r="J123" s="412"/>
      <c r="K123" s="412"/>
      <c r="L123" s="412"/>
      <c r="M123" s="412"/>
      <c r="N123" s="412"/>
    </row>
    <row r="124" spans="1:14">
      <c r="A124" s="412"/>
      <c r="B124" s="412"/>
      <c r="C124" s="412"/>
      <c r="D124" s="412"/>
      <c r="E124" s="412"/>
      <c r="F124" s="412"/>
      <c r="G124" s="412"/>
      <c r="H124" s="412"/>
      <c r="I124" s="412"/>
      <c r="J124" s="412"/>
      <c r="K124" s="412"/>
      <c r="L124" s="412"/>
      <c r="M124" s="412"/>
      <c r="N124" s="412"/>
    </row>
    <row r="125" spans="1:14">
      <c r="A125" s="412"/>
      <c r="B125" s="412"/>
      <c r="C125" s="412"/>
      <c r="D125" s="412"/>
      <c r="E125" s="412"/>
      <c r="F125" s="412"/>
      <c r="G125" s="412"/>
      <c r="H125" s="412"/>
      <c r="I125" s="412"/>
      <c r="J125" s="412"/>
      <c r="K125" s="412"/>
      <c r="L125" s="412"/>
      <c r="M125" s="412"/>
      <c r="N125" s="412"/>
    </row>
    <row r="126" spans="1:14">
      <c r="A126" s="412"/>
      <c r="B126" s="412"/>
      <c r="C126" s="412"/>
      <c r="D126" s="412"/>
      <c r="E126" s="412"/>
      <c r="F126" s="412"/>
      <c r="G126" s="412"/>
      <c r="H126" s="412"/>
      <c r="I126" s="412"/>
      <c r="J126" s="412"/>
      <c r="K126" s="412"/>
      <c r="L126" s="412"/>
      <c r="M126" s="412"/>
      <c r="N126" s="412"/>
    </row>
    <row r="127" spans="1:14">
      <c r="A127" s="412"/>
      <c r="B127" s="412"/>
      <c r="C127" s="412"/>
      <c r="D127" s="412"/>
      <c r="E127" s="412"/>
      <c r="F127" s="412"/>
      <c r="G127" s="412"/>
      <c r="H127" s="412"/>
      <c r="I127" s="412"/>
      <c r="J127" s="412"/>
      <c r="K127" s="412"/>
      <c r="L127" s="412"/>
      <c r="M127" s="412"/>
      <c r="N127" s="412"/>
    </row>
    <row r="128" spans="1:14">
      <c r="A128" s="412"/>
      <c r="B128" s="412"/>
      <c r="C128" s="412"/>
      <c r="D128" s="412"/>
      <c r="E128" s="412"/>
      <c r="F128" s="412"/>
      <c r="G128" s="412"/>
      <c r="H128" s="412"/>
      <c r="I128" s="412"/>
      <c r="J128" s="412"/>
      <c r="K128" s="412"/>
      <c r="L128" s="412"/>
      <c r="M128" s="412"/>
      <c r="N128" s="412"/>
    </row>
    <row r="129" spans="1:14">
      <c r="A129" s="412"/>
      <c r="B129" s="412"/>
      <c r="C129" s="412"/>
      <c r="D129" s="412"/>
      <c r="E129" s="412"/>
      <c r="F129" s="412"/>
      <c r="G129" s="412"/>
      <c r="H129" s="412"/>
      <c r="I129" s="412"/>
      <c r="J129" s="412"/>
      <c r="K129" s="412"/>
      <c r="L129" s="412"/>
      <c r="M129" s="412"/>
      <c r="N129" s="412"/>
    </row>
    <row r="130" spans="1:14">
      <c r="A130" s="412"/>
      <c r="B130" s="412"/>
      <c r="C130" s="412"/>
      <c r="D130" s="412"/>
      <c r="E130" s="412"/>
      <c r="F130" s="412"/>
      <c r="G130" s="412"/>
      <c r="H130" s="412"/>
      <c r="I130" s="412"/>
      <c r="J130" s="412"/>
      <c r="K130" s="412"/>
      <c r="L130" s="412"/>
      <c r="M130" s="412"/>
      <c r="N130" s="412"/>
    </row>
    <row r="131" spans="1:14">
      <c r="A131" s="412"/>
      <c r="B131" s="412"/>
      <c r="C131" s="412"/>
      <c r="D131" s="412"/>
      <c r="E131" s="412"/>
      <c r="F131" s="412"/>
      <c r="G131" s="412"/>
      <c r="H131" s="412"/>
      <c r="I131" s="412"/>
      <c r="J131" s="412"/>
      <c r="K131" s="412"/>
      <c r="L131" s="412"/>
      <c r="M131" s="412"/>
      <c r="N131" s="412"/>
    </row>
    <row r="132" spans="1:14">
      <c r="A132" s="412"/>
      <c r="B132" s="412"/>
      <c r="C132" s="412"/>
      <c r="D132" s="412"/>
      <c r="E132" s="412"/>
      <c r="F132" s="412"/>
      <c r="G132" s="412"/>
      <c r="H132" s="412"/>
      <c r="I132" s="412"/>
      <c r="J132" s="412"/>
      <c r="K132" s="412"/>
      <c r="L132" s="412"/>
      <c r="M132" s="412"/>
      <c r="N132" s="412"/>
    </row>
    <row r="133" spans="1:14">
      <c r="A133" s="412"/>
      <c r="B133" s="412"/>
      <c r="C133" s="412"/>
      <c r="D133" s="412"/>
      <c r="E133" s="412"/>
      <c r="F133" s="412"/>
      <c r="G133" s="412"/>
      <c r="H133" s="412"/>
      <c r="I133" s="412"/>
      <c r="J133" s="412"/>
      <c r="K133" s="412"/>
      <c r="L133" s="412"/>
      <c r="M133" s="412"/>
      <c r="N133" s="412"/>
    </row>
    <row r="134" spans="1:14">
      <c r="A134" s="412"/>
      <c r="B134" s="412"/>
      <c r="C134" s="412"/>
      <c r="D134" s="412"/>
      <c r="E134" s="412"/>
      <c r="F134" s="412"/>
      <c r="G134" s="412"/>
      <c r="H134" s="412"/>
      <c r="I134" s="412"/>
      <c r="J134" s="412"/>
      <c r="K134" s="412"/>
      <c r="L134" s="412"/>
      <c r="M134" s="412"/>
      <c r="N134" s="412"/>
    </row>
    <row r="135" spans="1:14">
      <c r="A135" s="412"/>
      <c r="B135" s="412"/>
      <c r="C135" s="412"/>
      <c r="D135" s="412"/>
      <c r="E135" s="412"/>
      <c r="F135" s="412"/>
      <c r="G135" s="412"/>
      <c r="H135" s="412"/>
      <c r="I135" s="412"/>
      <c r="J135" s="412"/>
      <c r="K135" s="412"/>
      <c r="L135" s="412"/>
      <c r="M135" s="412"/>
      <c r="N135" s="412"/>
    </row>
    <row r="136" spans="1:14">
      <c r="A136" s="412"/>
      <c r="B136" s="412"/>
      <c r="C136" s="412"/>
      <c r="D136" s="412"/>
      <c r="E136" s="412"/>
      <c r="F136" s="412"/>
      <c r="G136" s="412"/>
      <c r="H136" s="412"/>
      <c r="I136" s="412"/>
      <c r="J136" s="412"/>
      <c r="K136" s="412"/>
      <c r="L136" s="412"/>
      <c r="M136" s="412"/>
      <c r="N136" s="412"/>
    </row>
    <row r="137" spans="1:14">
      <c r="A137" s="412"/>
      <c r="B137" s="412"/>
      <c r="C137" s="412"/>
      <c r="D137" s="412"/>
      <c r="E137" s="412"/>
      <c r="F137" s="412"/>
      <c r="G137" s="412"/>
      <c r="H137" s="412"/>
      <c r="I137" s="412"/>
      <c r="J137" s="412"/>
      <c r="K137" s="412"/>
      <c r="L137" s="412"/>
      <c r="M137" s="412"/>
      <c r="N137" s="412"/>
    </row>
    <row r="138" spans="1:14">
      <c r="A138" s="412"/>
      <c r="B138" s="412"/>
      <c r="C138" s="412"/>
      <c r="D138" s="412"/>
      <c r="E138" s="412"/>
      <c r="F138" s="412"/>
      <c r="G138" s="412"/>
      <c r="H138" s="412"/>
      <c r="I138" s="412"/>
      <c r="J138" s="412"/>
      <c r="K138" s="412"/>
      <c r="L138" s="412"/>
      <c r="M138" s="412"/>
      <c r="N138" s="412"/>
    </row>
    <row r="139" spans="1:14">
      <c r="A139" s="412"/>
      <c r="B139" s="412"/>
      <c r="C139" s="412"/>
      <c r="D139" s="412"/>
      <c r="E139" s="412"/>
      <c r="F139" s="412"/>
      <c r="G139" s="412"/>
      <c r="H139" s="412"/>
      <c r="I139" s="412"/>
      <c r="J139" s="412"/>
      <c r="K139" s="412"/>
      <c r="L139" s="412"/>
      <c r="M139" s="412"/>
      <c r="N139" s="412"/>
    </row>
    <row r="140" spans="1:14">
      <c r="A140" s="412"/>
      <c r="B140" s="412"/>
      <c r="C140" s="412"/>
      <c r="D140" s="412"/>
      <c r="E140" s="412"/>
      <c r="F140" s="412"/>
      <c r="G140" s="412"/>
      <c r="H140" s="412"/>
      <c r="I140" s="412"/>
      <c r="J140" s="412"/>
      <c r="K140" s="412"/>
      <c r="L140" s="412"/>
      <c r="M140" s="412"/>
      <c r="N140" s="412"/>
    </row>
    <row r="141" spans="1:14">
      <c r="A141" s="412"/>
      <c r="B141" s="412"/>
      <c r="C141" s="412"/>
      <c r="D141" s="412"/>
      <c r="E141" s="412"/>
      <c r="F141" s="412"/>
      <c r="G141" s="412"/>
      <c r="H141" s="412"/>
      <c r="I141" s="412"/>
      <c r="J141" s="412"/>
      <c r="K141" s="412"/>
      <c r="L141" s="412"/>
      <c r="M141" s="412"/>
      <c r="N141" s="412"/>
    </row>
    <row r="142" spans="1:14">
      <c r="A142" s="412"/>
      <c r="B142" s="412"/>
      <c r="C142" s="412"/>
      <c r="D142" s="412"/>
      <c r="E142" s="412"/>
      <c r="F142" s="412"/>
      <c r="G142" s="412"/>
      <c r="H142" s="412"/>
      <c r="I142" s="412"/>
      <c r="J142" s="412"/>
      <c r="K142" s="412"/>
      <c r="L142" s="412"/>
      <c r="M142" s="412"/>
      <c r="N142" s="412"/>
    </row>
    <row r="143" spans="1:14">
      <c r="A143" s="412"/>
      <c r="B143" s="412"/>
      <c r="C143" s="412"/>
      <c r="D143" s="412"/>
      <c r="E143" s="412"/>
      <c r="F143" s="412"/>
      <c r="G143" s="412"/>
      <c r="H143" s="412"/>
      <c r="I143" s="412"/>
      <c r="J143" s="412"/>
      <c r="K143" s="412"/>
      <c r="L143" s="412"/>
      <c r="M143" s="412"/>
      <c r="N143" s="412"/>
    </row>
    <row r="144" spans="1:14">
      <c r="A144" s="412"/>
      <c r="B144" s="412"/>
      <c r="C144" s="412"/>
      <c r="D144" s="412"/>
      <c r="E144" s="412"/>
      <c r="F144" s="412"/>
      <c r="G144" s="412"/>
      <c r="H144" s="412"/>
      <c r="I144" s="412"/>
      <c r="J144" s="412"/>
      <c r="K144" s="412"/>
      <c r="L144" s="412"/>
      <c r="M144" s="412"/>
      <c r="N144" s="412"/>
    </row>
    <row r="145" spans="1:14">
      <c r="A145" s="412"/>
      <c r="B145" s="412"/>
      <c r="C145" s="412"/>
      <c r="D145" s="412"/>
      <c r="E145" s="412"/>
      <c r="F145" s="412"/>
      <c r="G145" s="412"/>
      <c r="H145" s="412"/>
      <c r="I145" s="412"/>
      <c r="J145" s="412"/>
      <c r="K145" s="412"/>
      <c r="L145" s="412"/>
      <c r="M145" s="412"/>
      <c r="N145" s="412"/>
    </row>
    <row r="146" spans="1:14">
      <c r="A146" s="412"/>
      <c r="B146" s="412"/>
      <c r="C146" s="412"/>
      <c r="D146" s="412"/>
      <c r="E146" s="412"/>
      <c r="F146" s="412"/>
      <c r="G146" s="412"/>
      <c r="H146" s="412"/>
      <c r="I146" s="412"/>
      <c r="J146" s="412"/>
      <c r="K146" s="412"/>
      <c r="L146" s="412"/>
      <c r="M146" s="412"/>
      <c r="N146" s="412"/>
    </row>
    <row r="147" spans="1:14">
      <c r="A147" s="412"/>
      <c r="B147" s="412"/>
      <c r="C147" s="412"/>
      <c r="D147" s="412"/>
      <c r="E147" s="412"/>
      <c r="F147" s="412"/>
      <c r="G147" s="412"/>
      <c r="H147" s="412"/>
      <c r="I147" s="412"/>
      <c r="J147" s="412"/>
      <c r="K147" s="412"/>
      <c r="L147" s="412"/>
      <c r="M147" s="412"/>
      <c r="N147" s="412"/>
    </row>
    <row r="148" spans="1:14">
      <c r="A148" s="412"/>
      <c r="B148" s="412"/>
      <c r="C148" s="412"/>
      <c r="D148" s="412"/>
      <c r="E148" s="412"/>
      <c r="F148" s="412"/>
      <c r="G148" s="412"/>
      <c r="H148" s="412"/>
      <c r="I148" s="412"/>
      <c r="J148" s="412"/>
      <c r="K148" s="412"/>
      <c r="L148" s="412"/>
      <c r="M148" s="412"/>
      <c r="N148" s="412"/>
    </row>
    <row r="149" spans="1:14">
      <c r="A149" s="412"/>
      <c r="B149" s="412"/>
      <c r="C149" s="412"/>
      <c r="D149" s="412"/>
      <c r="E149" s="412"/>
      <c r="F149" s="412"/>
      <c r="G149" s="412"/>
      <c r="H149" s="412"/>
      <c r="I149" s="412"/>
      <c r="J149" s="412"/>
      <c r="K149" s="412"/>
      <c r="L149" s="412"/>
      <c r="M149" s="412"/>
      <c r="N149" s="412"/>
    </row>
    <row r="150" spans="1:14">
      <c r="A150" s="412"/>
      <c r="B150" s="412"/>
      <c r="C150" s="412"/>
      <c r="D150" s="412"/>
      <c r="E150" s="412"/>
      <c r="F150" s="412"/>
      <c r="G150" s="412"/>
      <c r="H150" s="412"/>
      <c r="I150" s="412"/>
      <c r="J150" s="412"/>
      <c r="K150" s="412"/>
      <c r="L150" s="412"/>
      <c r="M150" s="412"/>
      <c r="N150" s="412"/>
    </row>
    <row r="151" spans="1:14">
      <c r="A151" s="412"/>
      <c r="B151" s="412"/>
      <c r="C151" s="412"/>
      <c r="D151" s="412"/>
      <c r="E151" s="412"/>
      <c r="F151" s="412"/>
      <c r="G151" s="412"/>
      <c r="H151" s="412"/>
      <c r="I151" s="412"/>
      <c r="J151" s="412"/>
      <c r="K151" s="412"/>
      <c r="L151" s="412"/>
      <c r="M151" s="412"/>
      <c r="N151" s="412"/>
    </row>
    <row r="152" spans="1:14">
      <c r="A152" s="412"/>
      <c r="B152" s="412"/>
      <c r="C152" s="412"/>
      <c r="D152" s="412"/>
      <c r="E152" s="412"/>
      <c r="F152" s="412"/>
      <c r="G152" s="412"/>
      <c r="H152" s="412"/>
      <c r="I152" s="412"/>
      <c r="J152" s="412"/>
      <c r="K152" s="412"/>
      <c r="L152" s="412"/>
      <c r="M152" s="412"/>
      <c r="N152" s="412"/>
    </row>
    <row r="153" spans="1:14">
      <c r="A153" s="412"/>
      <c r="B153" s="412"/>
      <c r="C153" s="412"/>
      <c r="D153" s="412"/>
      <c r="E153" s="412"/>
      <c r="F153" s="412"/>
      <c r="G153" s="412"/>
      <c r="H153" s="412"/>
      <c r="I153" s="412"/>
      <c r="J153" s="412"/>
      <c r="K153" s="412"/>
      <c r="L153" s="412"/>
      <c r="M153" s="412"/>
      <c r="N153" s="412"/>
    </row>
  </sheetData>
  <sheetProtection selectLockedCells="1"/>
  <mergeCells count="3">
    <mergeCell ref="A5:N5"/>
    <mergeCell ref="A80:N80"/>
    <mergeCell ref="A1:N1"/>
  </mergeCells>
  <pageMargins left="0.196850393700787" right="0.196850393700787" top="0.39370078740157499" bottom="0.39370078740157499" header="0.31496062992126" footer="0.31496062992126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55"/>
  <sheetViews>
    <sheetView showGridLines="0" zoomScale="80" zoomScaleNormal="80" workbookViewId="0">
      <selection activeCell="C32" sqref="C32"/>
    </sheetView>
  </sheetViews>
  <sheetFormatPr defaultColWidth="9.140625" defaultRowHeight="15"/>
  <cols>
    <col min="1" max="1" width="7.5703125" style="210" customWidth="1"/>
    <col min="2" max="2" width="4.85546875" style="259" customWidth="1"/>
    <col min="3" max="3" width="27.5703125" style="210" customWidth="1"/>
    <col min="4" max="4" width="42.85546875" style="210" customWidth="1"/>
    <col min="5" max="5" width="17.5703125" style="210" customWidth="1"/>
    <col min="6" max="6" width="19.7109375" style="210" customWidth="1"/>
    <col min="7" max="7" width="19.5703125" style="210" customWidth="1"/>
    <col min="8" max="8" width="23.5703125" style="210" customWidth="1"/>
    <col min="9" max="9" width="26.42578125" style="210" customWidth="1"/>
    <col min="10" max="10" width="25.42578125" style="259" customWidth="1"/>
    <col min="11" max="11" width="16.5703125" style="259" customWidth="1"/>
    <col min="12" max="12" width="13.7109375" style="287" customWidth="1"/>
    <col min="13" max="13" width="13.5703125" style="210" customWidth="1"/>
    <col min="14" max="14" width="18.140625" style="210" customWidth="1"/>
    <col min="15" max="15" width="3.5703125" style="210" customWidth="1"/>
    <col min="16" max="17" width="9.140625" style="210"/>
    <col min="18" max="18" width="5.85546875" style="210" customWidth="1"/>
    <col min="19" max="19" width="6.42578125" style="210" customWidth="1"/>
    <col min="20" max="16384" width="9.140625" style="210"/>
  </cols>
  <sheetData>
    <row r="1" spans="1:20" ht="15.75">
      <c r="A1" s="213"/>
      <c r="B1" s="214"/>
      <c r="C1" s="200"/>
      <c r="D1" s="200"/>
      <c r="E1" s="200"/>
      <c r="F1" s="200"/>
      <c r="G1" s="200"/>
      <c r="H1" s="200"/>
      <c r="I1" s="200"/>
      <c r="J1" s="214"/>
      <c r="K1" s="214"/>
      <c r="L1" s="215"/>
      <c r="M1" s="200"/>
      <c r="N1" s="200"/>
      <c r="O1" s="216"/>
    </row>
    <row r="2" spans="1:20" s="140" customFormat="1" ht="36" customHeight="1">
      <c r="A2" s="217"/>
      <c r="B2" s="218" t="s">
        <v>197</v>
      </c>
      <c r="C2" s="219"/>
      <c r="D2" s="57"/>
      <c r="E2" s="57"/>
      <c r="F2" s="57"/>
      <c r="G2" s="57"/>
      <c r="H2" s="220"/>
      <c r="I2" s="220"/>
      <c r="J2" s="220"/>
      <c r="K2" s="220"/>
      <c r="L2" s="220"/>
      <c r="M2" s="220"/>
      <c r="N2" s="220"/>
      <c r="O2" s="7"/>
      <c r="Q2" s="221"/>
    </row>
    <row r="3" spans="1:20" ht="15.75" hidden="1">
      <c r="A3" s="219"/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4"/>
      <c r="O3" s="22"/>
      <c r="R3" s="204"/>
      <c r="S3" s="204"/>
      <c r="T3" s="204"/>
    </row>
    <row r="4" spans="1:20" ht="15.75" hidden="1">
      <c r="A4" s="219"/>
      <c r="B4" s="225"/>
      <c r="C4" s="56" t="s">
        <v>91</v>
      </c>
      <c r="D4" s="56"/>
      <c r="E4" s="56"/>
      <c r="F4" s="56"/>
      <c r="G4" s="56"/>
      <c r="H4" s="56"/>
      <c r="I4" s="56"/>
      <c r="J4" s="226"/>
      <c r="K4" s="226"/>
      <c r="L4" s="227"/>
      <c r="M4" s="57"/>
      <c r="N4" s="76"/>
      <c r="O4" s="22"/>
      <c r="R4" s="204"/>
      <c r="S4" s="204"/>
      <c r="T4" s="204"/>
    </row>
    <row r="5" spans="1:20" ht="15.75" hidden="1">
      <c r="A5" s="219"/>
      <c r="B5" s="225"/>
      <c r="C5" s="55" t="s">
        <v>86</v>
      </c>
      <c r="D5" s="55"/>
      <c r="E5" s="55"/>
      <c r="F5" s="55"/>
      <c r="G5" s="55"/>
      <c r="H5" s="614"/>
      <c r="I5" s="614"/>
      <c r="J5" s="614"/>
      <c r="K5" s="228"/>
      <c r="L5" s="227"/>
      <c r="M5" s="201"/>
      <c r="N5" s="229"/>
      <c r="O5" s="22"/>
      <c r="R5" s="204"/>
      <c r="S5" s="230"/>
      <c r="T5" s="204"/>
    </row>
    <row r="6" spans="1:20" ht="15.75" hidden="1">
      <c r="A6" s="219"/>
      <c r="B6" s="225"/>
      <c r="C6" s="231" t="s">
        <v>92</v>
      </c>
      <c r="D6" s="231"/>
      <c r="E6" s="231"/>
      <c r="F6" s="231"/>
      <c r="G6" s="231"/>
      <c r="H6" s="614"/>
      <c r="I6" s="614"/>
      <c r="J6" s="614"/>
      <c r="K6" s="228"/>
      <c r="L6" s="227"/>
      <c r="M6" s="201"/>
      <c r="N6" s="76"/>
      <c r="O6" s="22"/>
      <c r="R6" s="204"/>
      <c r="S6" s="230"/>
      <c r="T6" s="204"/>
    </row>
    <row r="7" spans="1:20" ht="15.75" hidden="1">
      <c r="A7" s="219"/>
      <c r="B7" s="225"/>
      <c r="C7" s="231" t="s">
        <v>11</v>
      </c>
      <c r="D7" s="231"/>
      <c r="E7" s="231"/>
      <c r="F7" s="231"/>
      <c r="G7" s="231"/>
      <c r="H7" s="614"/>
      <c r="I7" s="614"/>
      <c r="J7" s="614"/>
      <c r="K7" s="228"/>
      <c r="L7" s="227"/>
      <c r="M7" s="201"/>
      <c r="N7" s="76"/>
      <c r="O7" s="22"/>
      <c r="R7" s="204"/>
      <c r="S7" s="230"/>
      <c r="T7" s="204"/>
    </row>
    <row r="8" spans="1:20" ht="15.75" hidden="1">
      <c r="A8" s="219"/>
      <c r="B8" s="225"/>
      <c r="C8" s="191" t="s">
        <v>88</v>
      </c>
      <c r="D8" s="191"/>
      <c r="E8" s="191"/>
      <c r="F8" s="191"/>
      <c r="G8" s="191"/>
      <c r="H8" s="614"/>
      <c r="I8" s="614"/>
      <c r="J8" s="614"/>
      <c r="K8" s="228"/>
      <c r="L8" s="227"/>
      <c r="M8" s="57"/>
      <c r="N8" s="76"/>
      <c r="O8" s="22"/>
      <c r="Q8" s="232"/>
      <c r="R8" s="204"/>
      <c r="S8" s="204"/>
      <c r="T8" s="204"/>
    </row>
    <row r="9" spans="1:20" ht="15.75" hidden="1">
      <c r="A9" s="219"/>
      <c r="B9" s="225"/>
      <c r="C9" s="65"/>
      <c r="D9" s="65"/>
      <c r="E9" s="65"/>
      <c r="F9" s="65"/>
      <c r="G9" s="65"/>
      <c r="H9" s="614"/>
      <c r="I9" s="614"/>
      <c r="J9" s="614"/>
      <c r="K9" s="228"/>
      <c r="L9" s="227"/>
      <c r="M9" s="233"/>
      <c r="N9" s="76"/>
      <c r="O9" s="22"/>
      <c r="Q9" s="234"/>
      <c r="R9" s="204"/>
      <c r="S9" s="204"/>
      <c r="T9" s="204"/>
    </row>
    <row r="10" spans="1:20" ht="15.75" hidden="1">
      <c r="A10" s="219"/>
      <c r="B10" s="225"/>
      <c r="C10" s="65"/>
      <c r="D10" s="65"/>
      <c r="E10" s="65"/>
      <c r="F10" s="65"/>
      <c r="G10" s="65"/>
      <c r="H10" s="614"/>
      <c r="I10" s="614"/>
      <c r="J10" s="614"/>
      <c r="K10" s="228"/>
      <c r="L10" s="227"/>
      <c r="M10" s="211"/>
      <c r="N10" s="76"/>
      <c r="O10" s="22"/>
      <c r="Q10" s="234"/>
      <c r="R10" s="204"/>
      <c r="S10" s="204"/>
      <c r="T10" s="204"/>
    </row>
    <row r="11" spans="1:20" ht="15.75" hidden="1">
      <c r="A11" s="219"/>
      <c r="B11" s="225"/>
      <c r="C11" s="65"/>
      <c r="D11" s="65"/>
      <c r="E11" s="65"/>
      <c r="F11" s="65"/>
      <c r="G11" s="65"/>
      <c r="H11" s="65"/>
      <c r="I11" s="65"/>
      <c r="J11" s="235"/>
      <c r="K11" s="235"/>
      <c r="L11" s="227"/>
      <c r="M11" s="211"/>
      <c r="N11" s="76"/>
      <c r="O11" s="22"/>
      <c r="Q11" s="234"/>
      <c r="R11" s="204"/>
      <c r="S11" s="204"/>
      <c r="T11" s="204"/>
    </row>
    <row r="12" spans="1:20" ht="15.75" hidden="1">
      <c r="A12" s="219"/>
      <c r="B12" s="225"/>
      <c r="C12" s="153" t="s">
        <v>93</v>
      </c>
      <c r="D12" s="153"/>
      <c r="E12" s="153"/>
      <c r="F12" s="153"/>
      <c r="G12" s="153"/>
      <c r="H12" s="615"/>
      <c r="I12" s="614"/>
      <c r="J12" s="614"/>
      <c r="K12" s="235"/>
      <c r="L12" s="227"/>
      <c r="M12" s="211"/>
      <c r="N12" s="76"/>
      <c r="O12" s="22"/>
      <c r="Q12" s="234"/>
      <c r="R12" s="204"/>
      <c r="S12" s="204"/>
      <c r="T12" s="204"/>
    </row>
    <row r="13" spans="1:20" ht="15.75" hidden="1">
      <c r="A13" s="219"/>
      <c r="B13" s="236"/>
      <c r="C13" s="237"/>
      <c r="D13" s="237"/>
      <c r="E13" s="237"/>
      <c r="F13" s="237"/>
      <c r="G13" s="237"/>
      <c r="H13" s="237"/>
      <c r="I13" s="237"/>
      <c r="J13" s="238"/>
      <c r="K13" s="238"/>
      <c r="L13" s="239"/>
      <c r="M13" s="77"/>
      <c r="N13" s="78"/>
      <c r="O13" s="22"/>
    </row>
    <row r="14" spans="1:20" ht="15.75" hidden="1">
      <c r="A14" s="219"/>
      <c r="B14" s="235"/>
      <c r="C14" s="65"/>
      <c r="D14" s="65"/>
      <c r="E14" s="65"/>
      <c r="F14" s="65"/>
      <c r="G14" s="65"/>
      <c r="H14" s="65"/>
      <c r="I14" s="65"/>
      <c r="J14" s="235"/>
      <c r="K14" s="235"/>
      <c r="L14" s="227"/>
      <c r="M14" s="57"/>
      <c r="N14" s="57"/>
      <c r="O14" s="22"/>
    </row>
    <row r="15" spans="1:20" ht="15.75" hidden="1">
      <c r="A15" s="219"/>
      <c r="B15" s="222"/>
      <c r="C15" s="133"/>
      <c r="D15" s="133"/>
      <c r="E15" s="133"/>
      <c r="F15" s="133"/>
      <c r="G15" s="133"/>
      <c r="H15" s="133"/>
      <c r="I15" s="133"/>
      <c r="J15" s="240"/>
      <c r="K15" s="240"/>
      <c r="L15" s="241"/>
      <c r="M15" s="242"/>
      <c r="N15" s="224"/>
      <c r="O15" s="22"/>
    </row>
    <row r="16" spans="1:20" ht="15.75" hidden="1">
      <c r="A16" s="219"/>
      <c r="B16" s="225"/>
      <c r="C16" s="56" t="s">
        <v>7</v>
      </c>
      <c r="D16" s="56"/>
      <c r="E16" s="56"/>
      <c r="F16" s="56"/>
      <c r="G16" s="56"/>
      <c r="H16" s="56"/>
      <c r="I16" s="56"/>
      <c r="J16" s="226"/>
      <c r="K16" s="226"/>
      <c r="L16" s="227"/>
      <c r="M16" s="57"/>
      <c r="N16" s="76"/>
      <c r="O16" s="22"/>
    </row>
    <row r="17" spans="1:17" ht="15.75" hidden="1">
      <c r="A17" s="219"/>
      <c r="B17" s="225"/>
      <c r="C17" s="55" t="s">
        <v>2</v>
      </c>
      <c r="D17" s="55"/>
      <c r="E17" s="55"/>
      <c r="F17" s="55"/>
      <c r="G17" s="55"/>
      <c r="H17" s="614"/>
      <c r="I17" s="614"/>
      <c r="J17" s="614"/>
      <c r="K17" s="228"/>
      <c r="L17" s="227"/>
      <c r="M17" s="57"/>
      <c r="N17" s="76"/>
      <c r="O17" s="22"/>
    </row>
    <row r="18" spans="1:17" ht="15.75" hidden="1">
      <c r="A18" s="219"/>
      <c r="B18" s="225"/>
      <c r="C18" s="55" t="s">
        <v>3</v>
      </c>
      <c r="D18" s="55"/>
      <c r="E18" s="55"/>
      <c r="F18" s="55"/>
      <c r="G18" s="55"/>
      <c r="H18" s="615"/>
      <c r="I18" s="614"/>
      <c r="J18" s="614"/>
      <c r="K18" s="228"/>
      <c r="L18" s="227"/>
      <c r="M18" s="57"/>
      <c r="N18" s="76"/>
      <c r="O18" s="22"/>
      <c r="Q18" s="243"/>
    </row>
    <row r="19" spans="1:17" ht="15.75" hidden="1">
      <c r="A19" s="219"/>
      <c r="B19" s="225"/>
      <c r="C19" s="55" t="s">
        <v>0</v>
      </c>
      <c r="D19" s="55"/>
      <c r="E19" s="55"/>
      <c r="F19" s="55"/>
      <c r="G19" s="55"/>
      <c r="H19" s="616"/>
      <c r="I19" s="614"/>
      <c r="J19" s="614"/>
      <c r="K19" s="228"/>
      <c r="L19" s="244"/>
      <c r="M19" s="57"/>
      <c r="N19" s="76"/>
      <c r="O19" s="22"/>
    </row>
    <row r="20" spans="1:17" ht="15.75" hidden="1">
      <c r="A20" s="219"/>
      <c r="B20" s="236"/>
      <c r="C20" s="77"/>
      <c r="D20" s="77"/>
      <c r="E20" s="77"/>
      <c r="F20" s="77"/>
      <c r="G20" s="77"/>
      <c r="H20" s="77"/>
      <c r="I20" s="77"/>
      <c r="J20" s="238"/>
      <c r="K20" s="238"/>
      <c r="L20" s="239"/>
      <c r="M20" s="77"/>
      <c r="N20" s="78"/>
      <c r="O20" s="22"/>
    </row>
    <row r="21" spans="1:17" ht="15.75" hidden="1">
      <c r="A21" s="219"/>
      <c r="B21" s="235"/>
      <c r="C21" s="57"/>
      <c r="D21" s="57"/>
      <c r="E21" s="57"/>
      <c r="F21" s="57"/>
      <c r="G21" s="57"/>
      <c r="H21" s="57"/>
      <c r="I21" s="57"/>
      <c r="J21" s="235"/>
      <c r="K21" s="235"/>
      <c r="L21" s="227"/>
      <c r="M21" s="57"/>
      <c r="N21" s="57"/>
      <c r="O21" s="22"/>
    </row>
    <row r="22" spans="1:17" ht="15.75" hidden="1">
      <c r="A22" s="219"/>
      <c r="B22" s="222"/>
      <c r="C22" s="133"/>
      <c r="D22" s="133"/>
      <c r="E22" s="133"/>
      <c r="F22" s="133"/>
      <c r="G22" s="133"/>
      <c r="H22" s="133"/>
      <c r="I22" s="133"/>
      <c r="J22" s="240"/>
      <c r="K22" s="240"/>
      <c r="L22" s="241"/>
      <c r="M22" s="242"/>
      <c r="N22" s="224"/>
      <c r="O22" s="22"/>
    </row>
    <row r="23" spans="1:17" ht="15.75" hidden="1">
      <c r="A23" s="219"/>
      <c r="B23" s="225"/>
      <c r="C23" s="56" t="s">
        <v>38</v>
      </c>
      <c r="D23" s="56"/>
      <c r="E23" s="56"/>
      <c r="F23" s="56"/>
      <c r="G23" s="56"/>
      <c r="H23" s="56"/>
      <c r="I23" s="56"/>
      <c r="J23" s="226"/>
      <c r="K23" s="226"/>
      <c r="L23" s="227"/>
      <c r="M23" s="57"/>
      <c r="N23" s="76"/>
      <c r="O23" s="22"/>
    </row>
    <row r="24" spans="1:17" ht="15.75" hidden="1">
      <c r="A24" s="219"/>
      <c r="B24" s="225"/>
      <c r="C24" s="55" t="s">
        <v>94</v>
      </c>
      <c r="D24" s="55"/>
      <c r="E24" s="55"/>
      <c r="F24" s="55"/>
      <c r="G24" s="55"/>
      <c r="H24" s="245"/>
      <c r="I24" s="55"/>
      <c r="J24" s="228"/>
      <c r="K24" s="228"/>
      <c r="L24" s="227"/>
      <c r="M24" s="57"/>
      <c r="N24" s="76"/>
      <c r="O24" s="22"/>
    </row>
    <row r="25" spans="1:17" ht="15.75" hidden="1">
      <c r="A25" s="219"/>
      <c r="B25" s="225"/>
      <c r="C25" s="246" t="s">
        <v>95</v>
      </c>
      <c r="D25" s="246"/>
      <c r="E25" s="55"/>
      <c r="F25" s="55"/>
      <c r="G25" s="55"/>
      <c r="H25" s="247"/>
      <c r="I25" s="55"/>
      <c r="J25" s="228"/>
      <c r="K25" s="228"/>
      <c r="L25" s="227"/>
      <c r="M25" s="57"/>
      <c r="N25" s="76"/>
      <c r="O25" s="22"/>
    </row>
    <row r="26" spans="1:17" ht="15.75" hidden="1">
      <c r="A26" s="219"/>
      <c r="B26" s="236"/>
      <c r="C26" s="77"/>
      <c r="D26" s="77"/>
      <c r="E26" s="77"/>
      <c r="F26" s="77"/>
      <c r="G26" s="77"/>
      <c r="H26" s="77"/>
      <c r="I26" s="77"/>
      <c r="J26" s="238"/>
      <c r="K26" s="238"/>
      <c r="L26" s="239"/>
      <c r="M26" s="77"/>
      <c r="N26" s="78"/>
      <c r="O26" s="22"/>
    </row>
    <row r="27" spans="1:17" ht="15.75" hidden="1">
      <c r="A27" s="219"/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27"/>
      <c r="M27" s="235"/>
      <c r="N27" s="235"/>
      <c r="O27" s="22"/>
      <c r="Q27" s="248"/>
    </row>
    <row r="28" spans="1:17" ht="15.75">
      <c r="A28" s="219"/>
      <c r="B28" s="381" t="s">
        <v>96</v>
      </c>
      <c r="C28" s="382"/>
      <c r="D28" s="382"/>
      <c r="E28" s="382"/>
      <c r="F28" s="382"/>
      <c r="G28" s="382"/>
      <c r="H28" s="382"/>
      <c r="I28" s="382"/>
      <c r="J28" s="382"/>
      <c r="K28" s="383"/>
      <c r="L28" s="383"/>
      <c r="M28" s="384"/>
      <c r="N28" s="385"/>
      <c r="O28" s="22"/>
    </row>
    <row r="29" spans="1:17" ht="15.75">
      <c r="A29" s="219"/>
      <c r="B29" s="249"/>
      <c r="C29" s="250"/>
      <c r="D29" s="250"/>
      <c r="E29" s="250"/>
      <c r="F29" s="250"/>
      <c r="G29" s="250"/>
      <c r="H29" s="250"/>
      <c r="I29" s="250"/>
      <c r="J29" s="250"/>
      <c r="K29" s="251" t="s">
        <v>97</v>
      </c>
      <c r="L29" s="251"/>
      <c r="M29" s="252"/>
      <c r="N29" s="253"/>
      <c r="O29" s="22"/>
    </row>
    <row r="30" spans="1:17" s="287" customFormat="1" ht="120" customHeight="1">
      <c r="A30" s="427"/>
      <c r="B30" s="255"/>
      <c r="C30" s="255" t="s">
        <v>103</v>
      </c>
      <c r="D30" s="255" t="s">
        <v>202</v>
      </c>
      <c r="E30" s="255" t="s">
        <v>200</v>
      </c>
      <c r="F30" s="255" t="s">
        <v>203</v>
      </c>
      <c r="G30" s="255" t="s">
        <v>102</v>
      </c>
      <c r="H30" s="255" t="s">
        <v>201</v>
      </c>
      <c r="I30" s="255" t="s">
        <v>198</v>
      </c>
      <c r="J30" s="255" t="s">
        <v>199</v>
      </c>
      <c r="K30" s="59" t="s">
        <v>98</v>
      </c>
      <c r="L30" s="428" t="s">
        <v>4</v>
      </c>
      <c r="M30" s="429" t="s">
        <v>99</v>
      </c>
      <c r="N30" s="429" t="s">
        <v>100</v>
      </c>
      <c r="O30" s="430"/>
      <c r="P30" s="431"/>
      <c r="Q30" s="432"/>
    </row>
    <row r="31" spans="1:17" s="259" customFormat="1" ht="15.75">
      <c r="A31" s="260" t="s">
        <v>23</v>
      </c>
      <c r="B31" s="255"/>
      <c r="C31" s="377"/>
      <c r="D31" s="377"/>
      <c r="E31" s="377"/>
      <c r="F31" s="377"/>
      <c r="G31" s="377"/>
      <c r="H31" s="378"/>
      <c r="I31" s="378"/>
      <c r="J31" s="379"/>
      <c r="K31" s="380"/>
      <c r="L31" s="380"/>
      <c r="M31" s="379"/>
      <c r="N31" s="379"/>
      <c r="O31" s="256"/>
      <c r="P31" s="257"/>
      <c r="Q31" s="258"/>
    </row>
    <row r="32" spans="1:17" s="259" customFormat="1" ht="15.6" customHeight="1">
      <c r="A32" s="254" t="str">
        <f>IF(OR(C32&lt;&gt;"",H32&lt;&gt;"",J32&lt;&gt;""),"Show","Hide")</f>
        <v>Hide</v>
      </c>
      <c r="B32" s="261">
        <v>1</v>
      </c>
      <c r="C32" s="373"/>
      <c r="D32" s="373"/>
      <c r="E32" s="373"/>
      <c r="F32" s="373"/>
      <c r="G32" s="373"/>
      <c r="H32" s="374"/>
      <c r="I32" s="375"/>
      <c r="J32" s="376"/>
      <c r="K32" s="262">
        <f>IFERROR(J32/I32,0)</f>
        <v>0</v>
      </c>
      <c r="L32" s="263" t="str">
        <f>IF(F32="No","None",IF(OR(H32="",J32="")," ",IF(AND(H32&lt;&gt;" ",J32&lt;&gt;" "),IF(AND(H32="Full Time",J32/I32&lt;=265.9),"Full",IF(AND(H32="Part Time",J32/I32&lt;=161.54),"Partial","None")))))</f>
        <v xml:space="preserve"> </v>
      </c>
      <c r="M32" s="262">
        <f>IF(L32="Full",20,IF(L32="Partial",10,0))</f>
        <v>0</v>
      </c>
      <c r="N32" s="264">
        <f>M32*I32</f>
        <v>0</v>
      </c>
      <c r="O32" s="256"/>
      <c r="P32" s="257"/>
      <c r="Q32" s="265"/>
    </row>
    <row r="33" spans="1:17" s="259" customFormat="1" ht="15.75">
      <c r="A33" s="254" t="str">
        <f t="shared" ref="A33:A96" si="0">IF(OR(C33&lt;&gt;"",H33&lt;&gt;"",J33&lt;&gt;""),"Show","Hide")</f>
        <v>Hide</v>
      </c>
      <c r="B33" s="261">
        <v>2</v>
      </c>
      <c r="C33" s="373"/>
      <c r="D33" s="373"/>
      <c r="E33" s="373"/>
      <c r="F33" s="373"/>
      <c r="G33" s="373"/>
      <c r="H33" s="374"/>
      <c r="I33" s="375"/>
      <c r="J33" s="376"/>
      <c r="K33" s="262">
        <f>IFERROR(J33/I33,0)</f>
        <v>0</v>
      </c>
      <c r="L33" s="263" t="str">
        <f t="shared" ref="L33:L96" si="1">IF(F33="No","None",IF(OR(H33="",J33="")," ",IF(AND(H33&lt;&gt;" ",J33&lt;&gt;" "),IF(AND(H33="Full Time",J33/I33&lt;=265.9),"Full",IF(AND(H33="Part Time",J33/I33&lt;=161.54),"Partial","None")))))</f>
        <v xml:space="preserve"> </v>
      </c>
      <c r="M33" s="262">
        <f t="shared" ref="M33:M96" si="2">IF(L33="Full",20,IF(L33="Partial",10,0))</f>
        <v>0</v>
      </c>
      <c r="N33" s="264">
        <f>M33*I33</f>
        <v>0</v>
      </c>
      <c r="O33" s="256"/>
      <c r="P33" s="257"/>
      <c r="Q33" s="265"/>
    </row>
    <row r="34" spans="1:17" s="259" customFormat="1" ht="15.75">
      <c r="A34" s="254" t="str">
        <f t="shared" si="0"/>
        <v>Hide</v>
      </c>
      <c r="B34" s="261">
        <v>3</v>
      </c>
      <c r="C34" s="373"/>
      <c r="D34" s="373"/>
      <c r="E34" s="373"/>
      <c r="F34" s="373"/>
      <c r="G34" s="373"/>
      <c r="H34" s="374"/>
      <c r="I34" s="375"/>
      <c r="J34" s="376"/>
      <c r="K34" s="266">
        <f t="shared" ref="K34:K96" si="3">IFERROR(J34/I34,0)</f>
        <v>0</v>
      </c>
      <c r="L34" s="263" t="str">
        <f t="shared" si="1"/>
        <v xml:space="preserve"> </v>
      </c>
      <c r="M34" s="262">
        <f t="shared" si="2"/>
        <v>0</v>
      </c>
      <c r="N34" s="264">
        <f t="shared" ref="N34:N97" si="4">M34*I34</f>
        <v>0</v>
      </c>
      <c r="O34" s="256"/>
      <c r="P34" s="257"/>
      <c r="Q34" s="258"/>
    </row>
    <row r="35" spans="1:17" s="259" customFormat="1" ht="15.75">
      <c r="A35" s="254" t="str">
        <f t="shared" si="0"/>
        <v>Hide</v>
      </c>
      <c r="B35" s="261">
        <v>4</v>
      </c>
      <c r="C35" s="373"/>
      <c r="D35" s="373"/>
      <c r="E35" s="373"/>
      <c r="F35" s="373"/>
      <c r="G35" s="373"/>
      <c r="H35" s="374"/>
      <c r="I35" s="375"/>
      <c r="J35" s="376"/>
      <c r="K35" s="262">
        <f>IFERROR(J35/I35,0)</f>
        <v>0</v>
      </c>
      <c r="L35" s="263" t="str">
        <f t="shared" si="1"/>
        <v xml:space="preserve"> </v>
      </c>
      <c r="M35" s="262">
        <f t="shared" si="2"/>
        <v>0</v>
      </c>
      <c r="N35" s="264">
        <f t="shared" si="4"/>
        <v>0</v>
      </c>
      <c r="O35" s="256"/>
      <c r="P35" s="257"/>
      <c r="Q35" s="258"/>
    </row>
    <row r="36" spans="1:17" s="259" customFormat="1" ht="15.75">
      <c r="A36" s="254" t="str">
        <f t="shared" si="0"/>
        <v>Hide</v>
      </c>
      <c r="B36" s="261">
        <v>5</v>
      </c>
      <c r="C36" s="373"/>
      <c r="D36" s="373"/>
      <c r="E36" s="373"/>
      <c r="F36" s="373"/>
      <c r="G36" s="373"/>
      <c r="H36" s="374"/>
      <c r="I36" s="375"/>
      <c r="J36" s="376"/>
      <c r="K36" s="262">
        <f t="shared" si="3"/>
        <v>0</v>
      </c>
      <c r="L36" s="263" t="str">
        <f t="shared" si="1"/>
        <v xml:space="preserve"> </v>
      </c>
      <c r="M36" s="262">
        <f t="shared" si="2"/>
        <v>0</v>
      </c>
      <c r="N36" s="264">
        <f t="shared" si="4"/>
        <v>0</v>
      </c>
      <c r="O36" s="256"/>
      <c r="P36" s="257"/>
      <c r="Q36" s="258"/>
    </row>
    <row r="37" spans="1:17" s="259" customFormat="1" ht="15.75">
      <c r="A37" s="254" t="str">
        <f t="shared" si="0"/>
        <v>Hide</v>
      </c>
      <c r="B37" s="261">
        <v>6</v>
      </c>
      <c r="C37" s="373"/>
      <c r="D37" s="373"/>
      <c r="E37" s="373"/>
      <c r="F37" s="373"/>
      <c r="G37" s="373"/>
      <c r="H37" s="374"/>
      <c r="I37" s="375"/>
      <c r="J37" s="376"/>
      <c r="K37" s="262">
        <f t="shared" si="3"/>
        <v>0</v>
      </c>
      <c r="L37" s="263" t="str">
        <f t="shared" si="1"/>
        <v xml:space="preserve"> </v>
      </c>
      <c r="M37" s="262">
        <f t="shared" si="2"/>
        <v>0</v>
      </c>
      <c r="N37" s="264">
        <f t="shared" si="4"/>
        <v>0</v>
      </c>
      <c r="O37" s="256"/>
      <c r="P37" s="257"/>
      <c r="Q37" s="258"/>
    </row>
    <row r="38" spans="1:17" s="259" customFormat="1" ht="15.75">
      <c r="A38" s="254" t="str">
        <f t="shared" si="0"/>
        <v>Hide</v>
      </c>
      <c r="B38" s="261">
        <v>7</v>
      </c>
      <c r="C38" s="373"/>
      <c r="D38" s="373"/>
      <c r="E38" s="373"/>
      <c r="F38" s="373"/>
      <c r="G38" s="373"/>
      <c r="H38" s="374"/>
      <c r="I38" s="375"/>
      <c r="J38" s="376"/>
      <c r="K38" s="262">
        <f t="shared" si="3"/>
        <v>0</v>
      </c>
      <c r="L38" s="263" t="str">
        <f t="shared" si="1"/>
        <v xml:space="preserve"> </v>
      </c>
      <c r="M38" s="262">
        <f t="shared" si="2"/>
        <v>0</v>
      </c>
      <c r="N38" s="264">
        <f t="shared" si="4"/>
        <v>0</v>
      </c>
      <c r="O38" s="256"/>
      <c r="P38" s="257"/>
      <c r="Q38" s="258"/>
    </row>
    <row r="39" spans="1:17" s="259" customFormat="1" ht="15.75">
      <c r="A39" s="254" t="str">
        <f t="shared" si="0"/>
        <v>Hide</v>
      </c>
      <c r="B39" s="261">
        <v>8</v>
      </c>
      <c r="C39" s="373"/>
      <c r="D39" s="373"/>
      <c r="E39" s="373"/>
      <c r="F39" s="373"/>
      <c r="G39" s="373"/>
      <c r="H39" s="374"/>
      <c r="I39" s="375"/>
      <c r="J39" s="376"/>
      <c r="K39" s="262">
        <f t="shared" si="3"/>
        <v>0</v>
      </c>
      <c r="L39" s="263" t="str">
        <f t="shared" si="1"/>
        <v xml:space="preserve"> </v>
      </c>
      <c r="M39" s="262">
        <f t="shared" si="2"/>
        <v>0</v>
      </c>
      <c r="N39" s="264">
        <f t="shared" si="4"/>
        <v>0</v>
      </c>
      <c r="O39" s="256"/>
      <c r="P39" s="257"/>
      <c r="Q39" s="258"/>
    </row>
    <row r="40" spans="1:17" s="259" customFormat="1" ht="15.75">
      <c r="A40" s="254" t="str">
        <f t="shared" si="0"/>
        <v>Hide</v>
      </c>
      <c r="B40" s="261">
        <v>9</v>
      </c>
      <c r="C40" s="373"/>
      <c r="D40" s="373"/>
      <c r="E40" s="373"/>
      <c r="F40" s="373"/>
      <c r="G40" s="373"/>
      <c r="H40" s="374"/>
      <c r="I40" s="375"/>
      <c r="J40" s="376"/>
      <c r="K40" s="262">
        <f t="shared" si="3"/>
        <v>0</v>
      </c>
      <c r="L40" s="263" t="str">
        <f t="shared" si="1"/>
        <v xml:space="preserve"> </v>
      </c>
      <c r="M40" s="262">
        <f t="shared" si="2"/>
        <v>0</v>
      </c>
      <c r="N40" s="264">
        <f t="shared" si="4"/>
        <v>0</v>
      </c>
      <c r="O40" s="256"/>
      <c r="P40" s="257"/>
      <c r="Q40" s="258"/>
    </row>
    <row r="41" spans="1:17" s="259" customFormat="1" ht="15.75">
      <c r="A41" s="254" t="str">
        <f t="shared" si="0"/>
        <v>Hide</v>
      </c>
      <c r="B41" s="261">
        <v>10</v>
      </c>
      <c r="C41" s="373"/>
      <c r="D41" s="373"/>
      <c r="E41" s="373"/>
      <c r="F41" s="373"/>
      <c r="G41" s="373"/>
      <c r="H41" s="374"/>
      <c r="I41" s="375"/>
      <c r="J41" s="376"/>
      <c r="K41" s="262">
        <f t="shared" si="3"/>
        <v>0</v>
      </c>
      <c r="L41" s="263" t="str">
        <f t="shared" si="1"/>
        <v xml:space="preserve"> </v>
      </c>
      <c r="M41" s="262">
        <f t="shared" si="2"/>
        <v>0</v>
      </c>
      <c r="N41" s="264">
        <f t="shared" si="4"/>
        <v>0</v>
      </c>
      <c r="O41" s="256"/>
      <c r="P41" s="257"/>
      <c r="Q41" s="258"/>
    </row>
    <row r="42" spans="1:17" s="259" customFormat="1" ht="15.75">
      <c r="A42" s="254" t="str">
        <f t="shared" si="0"/>
        <v>Hide</v>
      </c>
      <c r="B42" s="261">
        <v>11</v>
      </c>
      <c r="C42" s="373"/>
      <c r="D42" s="373"/>
      <c r="E42" s="373"/>
      <c r="F42" s="373"/>
      <c r="G42" s="373"/>
      <c r="H42" s="374"/>
      <c r="I42" s="375"/>
      <c r="J42" s="376"/>
      <c r="K42" s="262">
        <f t="shared" si="3"/>
        <v>0</v>
      </c>
      <c r="L42" s="263" t="str">
        <f t="shared" si="1"/>
        <v xml:space="preserve"> </v>
      </c>
      <c r="M42" s="262">
        <f t="shared" si="2"/>
        <v>0</v>
      </c>
      <c r="N42" s="264">
        <f t="shared" si="4"/>
        <v>0</v>
      </c>
      <c r="O42" s="256"/>
      <c r="P42" s="257"/>
      <c r="Q42" s="258"/>
    </row>
    <row r="43" spans="1:17" s="259" customFormat="1" ht="15.75">
      <c r="A43" s="254" t="str">
        <f t="shared" si="0"/>
        <v>Hide</v>
      </c>
      <c r="B43" s="261">
        <v>12</v>
      </c>
      <c r="C43" s="373"/>
      <c r="D43" s="373"/>
      <c r="E43" s="373"/>
      <c r="F43" s="373"/>
      <c r="G43" s="373"/>
      <c r="H43" s="374"/>
      <c r="I43" s="375"/>
      <c r="J43" s="376"/>
      <c r="K43" s="262">
        <f t="shared" si="3"/>
        <v>0</v>
      </c>
      <c r="L43" s="263" t="str">
        <f t="shared" si="1"/>
        <v xml:space="preserve"> </v>
      </c>
      <c r="M43" s="262">
        <f t="shared" si="2"/>
        <v>0</v>
      </c>
      <c r="N43" s="264">
        <f t="shared" si="4"/>
        <v>0</v>
      </c>
      <c r="O43" s="256"/>
      <c r="P43" s="257"/>
      <c r="Q43" s="258"/>
    </row>
    <row r="44" spans="1:17" s="259" customFormat="1" ht="15.75">
      <c r="A44" s="254" t="str">
        <f t="shared" si="0"/>
        <v>Hide</v>
      </c>
      <c r="B44" s="261">
        <v>13</v>
      </c>
      <c r="C44" s="373"/>
      <c r="D44" s="373"/>
      <c r="E44" s="373"/>
      <c r="F44" s="373"/>
      <c r="G44" s="373"/>
      <c r="H44" s="374"/>
      <c r="I44" s="375"/>
      <c r="J44" s="376"/>
      <c r="K44" s="262">
        <f t="shared" si="3"/>
        <v>0</v>
      </c>
      <c r="L44" s="263" t="str">
        <f t="shared" si="1"/>
        <v xml:space="preserve"> </v>
      </c>
      <c r="M44" s="262">
        <f t="shared" si="2"/>
        <v>0</v>
      </c>
      <c r="N44" s="264">
        <f t="shared" si="4"/>
        <v>0</v>
      </c>
      <c r="O44" s="256"/>
      <c r="P44" s="257"/>
      <c r="Q44" s="258"/>
    </row>
    <row r="45" spans="1:17" s="259" customFormat="1" ht="15.75">
      <c r="A45" s="254" t="str">
        <f t="shared" si="0"/>
        <v>Hide</v>
      </c>
      <c r="B45" s="261">
        <v>14</v>
      </c>
      <c r="C45" s="373"/>
      <c r="D45" s="373"/>
      <c r="E45" s="373"/>
      <c r="F45" s="373"/>
      <c r="G45" s="373"/>
      <c r="H45" s="374"/>
      <c r="I45" s="375"/>
      <c r="J45" s="376"/>
      <c r="K45" s="262">
        <f t="shared" si="3"/>
        <v>0</v>
      </c>
      <c r="L45" s="263" t="str">
        <f t="shared" si="1"/>
        <v xml:space="preserve"> </v>
      </c>
      <c r="M45" s="262">
        <f t="shared" si="2"/>
        <v>0</v>
      </c>
      <c r="N45" s="264">
        <f t="shared" si="4"/>
        <v>0</v>
      </c>
      <c r="O45" s="256"/>
      <c r="P45" s="257"/>
      <c r="Q45" s="258"/>
    </row>
    <row r="46" spans="1:17" s="259" customFormat="1" ht="15.75">
      <c r="A46" s="254" t="str">
        <f t="shared" si="0"/>
        <v>Hide</v>
      </c>
      <c r="B46" s="261">
        <v>15</v>
      </c>
      <c r="C46" s="373"/>
      <c r="D46" s="373"/>
      <c r="E46" s="373"/>
      <c r="F46" s="373"/>
      <c r="G46" s="373"/>
      <c r="H46" s="374"/>
      <c r="I46" s="375"/>
      <c r="J46" s="376"/>
      <c r="K46" s="262">
        <f t="shared" si="3"/>
        <v>0</v>
      </c>
      <c r="L46" s="263" t="str">
        <f t="shared" si="1"/>
        <v xml:space="preserve"> </v>
      </c>
      <c r="M46" s="262">
        <f t="shared" si="2"/>
        <v>0</v>
      </c>
      <c r="N46" s="264">
        <f t="shared" si="4"/>
        <v>0</v>
      </c>
      <c r="O46" s="256"/>
      <c r="P46" s="257"/>
      <c r="Q46" s="258"/>
    </row>
    <row r="47" spans="1:17" s="259" customFormat="1" ht="15.75">
      <c r="A47" s="254" t="str">
        <f t="shared" si="0"/>
        <v>Hide</v>
      </c>
      <c r="B47" s="261">
        <v>16</v>
      </c>
      <c r="C47" s="373"/>
      <c r="D47" s="373"/>
      <c r="E47" s="373"/>
      <c r="F47" s="373"/>
      <c r="G47" s="373"/>
      <c r="H47" s="374"/>
      <c r="I47" s="375"/>
      <c r="J47" s="376"/>
      <c r="K47" s="262">
        <f t="shared" si="3"/>
        <v>0</v>
      </c>
      <c r="L47" s="263" t="str">
        <f t="shared" si="1"/>
        <v xml:space="preserve"> </v>
      </c>
      <c r="M47" s="262">
        <f t="shared" si="2"/>
        <v>0</v>
      </c>
      <c r="N47" s="264">
        <f t="shared" si="4"/>
        <v>0</v>
      </c>
      <c r="O47" s="256"/>
      <c r="P47" s="257"/>
      <c r="Q47" s="258"/>
    </row>
    <row r="48" spans="1:17" s="259" customFormat="1" ht="15.75">
      <c r="A48" s="254" t="str">
        <f t="shared" si="0"/>
        <v>Hide</v>
      </c>
      <c r="B48" s="261">
        <v>17</v>
      </c>
      <c r="C48" s="373"/>
      <c r="D48" s="373"/>
      <c r="E48" s="373"/>
      <c r="F48" s="373"/>
      <c r="G48" s="373"/>
      <c r="H48" s="374"/>
      <c r="I48" s="375"/>
      <c r="J48" s="376"/>
      <c r="K48" s="262">
        <f t="shared" si="3"/>
        <v>0</v>
      </c>
      <c r="L48" s="263" t="str">
        <f t="shared" si="1"/>
        <v xml:space="preserve"> </v>
      </c>
      <c r="M48" s="262">
        <f t="shared" si="2"/>
        <v>0</v>
      </c>
      <c r="N48" s="264">
        <f t="shared" si="4"/>
        <v>0</v>
      </c>
      <c r="O48" s="256"/>
      <c r="P48" s="257"/>
      <c r="Q48" s="258"/>
    </row>
    <row r="49" spans="1:17" s="259" customFormat="1" ht="15.75">
      <c r="A49" s="254" t="str">
        <f t="shared" si="0"/>
        <v>Hide</v>
      </c>
      <c r="B49" s="261">
        <v>18</v>
      </c>
      <c r="C49" s="373"/>
      <c r="D49" s="373"/>
      <c r="E49" s="373"/>
      <c r="F49" s="373"/>
      <c r="G49" s="373"/>
      <c r="H49" s="374"/>
      <c r="I49" s="375"/>
      <c r="J49" s="376"/>
      <c r="K49" s="262">
        <f t="shared" si="3"/>
        <v>0</v>
      </c>
      <c r="L49" s="263" t="str">
        <f t="shared" si="1"/>
        <v xml:space="preserve"> </v>
      </c>
      <c r="M49" s="262">
        <f t="shared" si="2"/>
        <v>0</v>
      </c>
      <c r="N49" s="264">
        <f t="shared" si="4"/>
        <v>0</v>
      </c>
      <c r="O49" s="256"/>
      <c r="P49" s="257"/>
      <c r="Q49" s="258"/>
    </row>
    <row r="50" spans="1:17" s="259" customFormat="1" ht="15.75">
      <c r="A50" s="254" t="str">
        <f t="shared" si="0"/>
        <v>Hide</v>
      </c>
      <c r="B50" s="261">
        <v>19</v>
      </c>
      <c r="C50" s="373"/>
      <c r="D50" s="373"/>
      <c r="E50" s="373"/>
      <c r="F50" s="373"/>
      <c r="G50" s="373"/>
      <c r="H50" s="374"/>
      <c r="I50" s="375"/>
      <c r="J50" s="376"/>
      <c r="K50" s="262">
        <f t="shared" si="3"/>
        <v>0</v>
      </c>
      <c r="L50" s="263" t="str">
        <f t="shared" si="1"/>
        <v xml:space="preserve"> </v>
      </c>
      <c r="M50" s="262">
        <f t="shared" si="2"/>
        <v>0</v>
      </c>
      <c r="N50" s="264">
        <f t="shared" si="4"/>
        <v>0</v>
      </c>
      <c r="O50" s="256"/>
      <c r="P50" s="257"/>
      <c r="Q50" s="258"/>
    </row>
    <row r="51" spans="1:17" s="259" customFormat="1" ht="15.75">
      <c r="A51" s="254" t="str">
        <f t="shared" si="0"/>
        <v>Hide</v>
      </c>
      <c r="B51" s="261">
        <v>20</v>
      </c>
      <c r="C51" s="373"/>
      <c r="D51" s="373"/>
      <c r="E51" s="373"/>
      <c r="F51" s="373"/>
      <c r="G51" s="373"/>
      <c r="H51" s="374"/>
      <c r="I51" s="375"/>
      <c r="J51" s="376"/>
      <c r="K51" s="262">
        <f t="shared" si="3"/>
        <v>0</v>
      </c>
      <c r="L51" s="263" t="str">
        <f t="shared" si="1"/>
        <v xml:space="preserve"> </v>
      </c>
      <c r="M51" s="262">
        <f t="shared" si="2"/>
        <v>0</v>
      </c>
      <c r="N51" s="264">
        <f t="shared" si="4"/>
        <v>0</v>
      </c>
      <c r="O51" s="256"/>
      <c r="P51" s="257"/>
      <c r="Q51" s="258"/>
    </row>
    <row r="52" spans="1:17" s="259" customFormat="1" ht="15.75">
      <c r="A52" s="254" t="str">
        <f t="shared" si="0"/>
        <v>Hide</v>
      </c>
      <c r="B52" s="261">
        <v>21</v>
      </c>
      <c r="C52" s="373"/>
      <c r="D52" s="373"/>
      <c r="E52" s="373"/>
      <c r="F52" s="373"/>
      <c r="G52" s="373"/>
      <c r="H52" s="374"/>
      <c r="I52" s="375"/>
      <c r="J52" s="376"/>
      <c r="K52" s="262">
        <f t="shared" si="3"/>
        <v>0</v>
      </c>
      <c r="L52" s="263" t="str">
        <f t="shared" si="1"/>
        <v xml:space="preserve"> </v>
      </c>
      <c r="M52" s="262">
        <f t="shared" si="2"/>
        <v>0</v>
      </c>
      <c r="N52" s="264">
        <f t="shared" si="4"/>
        <v>0</v>
      </c>
      <c r="O52" s="256"/>
      <c r="P52" s="257"/>
      <c r="Q52" s="258"/>
    </row>
    <row r="53" spans="1:17" s="259" customFormat="1" ht="15.75">
      <c r="A53" s="254" t="str">
        <f t="shared" si="0"/>
        <v>Hide</v>
      </c>
      <c r="B53" s="261">
        <v>22</v>
      </c>
      <c r="C53" s="373"/>
      <c r="D53" s="373"/>
      <c r="E53" s="373"/>
      <c r="F53" s="373"/>
      <c r="G53" s="373"/>
      <c r="H53" s="374"/>
      <c r="I53" s="375"/>
      <c r="J53" s="376"/>
      <c r="K53" s="262">
        <f t="shared" si="3"/>
        <v>0</v>
      </c>
      <c r="L53" s="263" t="str">
        <f t="shared" si="1"/>
        <v xml:space="preserve"> </v>
      </c>
      <c r="M53" s="262">
        <f t="shared" si="2"/>
        <v>0</v>
      </c>
      <c r="N53" s="264">
        <f t="shared" si="4"/>
        <v>0</v>
      </c>
      <c r="O53" s="256"/>
      <c r="P53" s="257"/>
      <c r="Q53" s="258"/>
    </row>
    <row r="54" spans="1:17" s="259" customFormat="1" ht="15.75">
      <c r="A54" s="254" t="str">
        <f t="shared" si="0"/>
        <v>Hide</v>
      </c>
      <c r="B54" s="261">
        <v>23</v>
      </c>
      <c r="C54" s="373"/>
      <c r="D54" s="373"/>
      <c r="E54" s="373"/>
      <c r="F54" s="373"/>
      <c r="G54" s="373"/>
      <c r="H54" s="374"/>
      <c r="I54" s="375"/>
      <c r="J54" s="376"/>
      <c r="K54" s="262">
        <f t="shared" si="3"/>
        <v>0</v>
      </c>
      <c r="L54" s="263" t="str">
        <f t="shared" si="1"/>
        <v xml:space="preserve"> </v>
      </c>
      <c r="M54" s="262">
        <f t="shared" si="2"/>
        <v>0</v>
      </c>
      <c r="N54" s="264">
        <f t="shared" si="4"/>
        <v>0</v>
      </c>
      <c r="O54" s="256"/>
      <c r="P54" s="257"/>
      <c r="Q54" s="258"/>
    </row>
    <row r="55" spans="1:17" s="259" customFormat="1" ht="15.75">
      <c r="A55" s="254" t="str">
        <f t="shared" si="0"/>
        <v>Hide</v>
      </c>
      <c r="B55" s="261">
        <v>24</v>
      </c>
      <c r="C55" s="373"/>
      <c r="D55" s="373"/>
      <c r="E55" s="373"/>
      <c r="F55" s="373"/>
      <c r="G55" s="373"/>
      <c r="H55" s="374"/>
      <c r="I55" s="375"/>
      <c r="J55" s="376"/>
      <c r="K55" s="262">
        <f t="shared" si="3"/>
        <v>0</v>
      </c>
      <c r="L55" s="263" t="str">
        <f t="shared" si="1"/>
        <v xml:space="preserve"> </v>
      </c>
      <c r="M55" s="262">
        <f t="shared" si="2"/>
        <v>0</v>
      </c>
      <c r="N55" s="264">
        <f t="shared" si="4"/>
        <v>0</v>
      </c>
      <c r="O55" s="256"/>
      <c r="P55" s="257"/>
      <c r="Q55" s="258"/>
    </row>
    <row r="56" spans="1:17" s="259" customFormat="1" ht="15.75">
      <c r="A56" s="254" t="str">
        <f t="shared" si="0"/>
        <v>Hide</v>
      </c>
      <c r="B56" s="261">
        <v>25</v>
      </c>
      <c r="C56" s="373"/>
      <c r="D56" s="373"/>
      <c r="E56" s="373"/>
      <c r="F56" s="373"/>
      <c r="G56" s="373"/>
      <c r="H56" s="374"/>
      <c r="I56" s="375"/>
      <c r="J56" s="376"/>
      <c r="K56" s="262">
        <f t="shared" si="3"/>
        <v>0</v>
      </c>
      <c r="L56" s="263" t="str">
        <f t="shared" si="1"/>
        <v xml:space="preserve"> </v>
      </c>
      <c r="M56" s="262">
        <f t="shared" si="2"/>
        <v>0</v>
      </c>
      <c r="N56" s="264">
        <f t="shared" si="4"/>
        <v>0</v>
      </c>
      <c r="O56" s="256"/>
      <c r="P56" s="257"/>
      <c r="Q56" s="258"/>
    </row>
    <row r="57" spans="1:17" s="259" customFormat="1" ht="15.75">
      <c r="A57" s="254" t="str">
        <f t="shared" si="0"/>
        <v>Hide</v>
      </c>
      <c r="B57" s="261">
        <v>26</v>
      </c>
      <c r="C57" s="373"/>
      <c r="D57" s="373"/>
      <c r="E57" s="373"/>
      <c r="F57" s="373"/>
      <c r="G57" s="373"/>
      <c r="H57" s="374"/>
      <c r="I57" s="375"/>
      <c r="J57" s="376"/>
      <c r="K57" s="262">
        <f t="shared" si="3"/>
        <v>0</v>
      </c>
      <c r="L57" s="263" t="str">
        <f t="shared" si="1"/>
        <v xml:space="preserve"> </v>
      </c>
      <c r="M57" s="262">
        <f t="shared" si="2"/>
        <v>0</v>
      </c>
      <c r="N57" s="264">
        <f t="shared" si="4"/>
        <v>0</v>
      </c>
      <c r="O57" s="256"/>
      <c r="P57" s="257"/>
      <c r="Q57" s="258"/>
    </row>
    <row r="58" spans="1:17" s="259" customFormat="1" ht="15.75">
      <c r="A58" s="254" t="str">
        <f t="shared" si="0"/>
        <v>Hide</v>
      </c>
      <c r="B58" s="261">
        <v>27</v>
      </c>
      <c r="C58" s="373"/>
      <c r="D58" s="373"/>
      <c r="E58" s="373"/>
      <c r="F58" s="373"/>
      <c r="G58" s="373"/>
      <c r="H58" s="374"/>
      <c r="I58" s="375"/>
      <c r="J58" s="376"/>
      <c r="K58" s="262">
        <f t="shared" si="3"/>
        <v>0</v>
      </c>
      <c r="L58" s="263" t="str">
        <f t="shared" si="1"/>
        <v xml:space="preserve"> </v>
      </c>
      <c r="M58" s="262">
        <f t="shared" si="2"/>
        <v>0</v>
      </c>
      <c r="N58" s="264">
        <f t="shared" si="4"/>
        <v>0</v>
      </c>
      <c r="O58" s="256"/>
      <c r="P58" s="257"/>
      <c r="Q58" s="258"/>
    </row>
    <row r="59" spans="1:17" s="259" customFormat="1" ht="15.75">
      <c r="A59" s="254" t="str">
        <f t="shared" si="0"/>
        <v>Hide</v>
      </c>
      <c r="B59" s="261">
        <v>28</v>
      </c>
      <c r="C59" s="373"/>
      <c r="D59" s="373"/>
      <c r="E59" s="373"/>
      <c r="F59" s="373"/>
      <c r="G59" s="373"/>
      <c r="H59" s="374"/>
      <c r="I59" s="375"/>
      <c r="J59" s="376"/>
      <c r="K59" s="262">
        <f t="shared" si="3"/>
        <v>0</v>
      </c>
      <c r="L59" s="263" t="str">
        <f t="shared" si="1"/>
        <v xml:space="preserve"> </v>
      </c>
      <c r="M59" s="262">
        <f t="shared" si="2"/>
        <v>0</v>
      </c>
      <c r="N59" s="264">
        <f t="shared" si="4"/>
        <v>0</v>
      </c>
      <c r="O59" s="256"/>
      <c r="P59" s="257"/>
      <c r="Q59" s="258"/>
    </row>
    <row r="60" spans="1:17" s="259" customFormat="1" ht="15.75">
      <c r="A60" s="254" t="str">
        <f t="shared" si="0"/>
        <v>Hide</v>
      </c>
      <c r="B60" s="261">
        <v>29</v>
      </c>
      <c r="C60" s="373"/>
      <c r="D60" s="373"/>
      <c r="E60" s="373"/>
      <c r="F60" s="373"/>
      <c r="G60" s="373"/>
      <c r="H60" s="374"/>
      <c r="I60" s="375"/>
      <c r="J60" s="376"/>
      <c r="K60" s="262">
        <f t="shared" si="3"/>
        <v>0</v>
      </c>
      <c r="L60" s="263" t="str">
        <f t="shared" si="1"/>
        <v xml:space="preserve"> </v>
      </c>
      <c r="M60" s="262">
        <f t="shared" si="2"/>
        <v>0</v>
      </c>
      <c r="N60" s="264">
        <f t="shared" si="4"/>
        <v>0</v>
      </c>
      <c r="O60" s="256"/>
      <c r="P60" s="257"/>
      <c r="Q60" s="258"/>
    </row>
    <row r="61" spans="1:17" s="259" customFormat="1" ht="15.75">
      <c r="A61" s="254" t="str">
        <f t="shared" si="0"/>
        <v>Hide</v>
      </c>
      <c r="B61" s="261">
        <v>30</v>
      </c>
      <c r="C61" s="373"/>
      <c r="D61" s="373"/>
      <c r="E61" s="373"/>
      <c r="F61" s="373"/>
      <c r="G61" s="373"/>
      <c r="H61" s="374"/>
      <c r="I61" s="375"/>
      <c r="J61" s="376"/>
      <c r="K61" s="262">
        <f t="shared" si="3"/>
        <v>0</v>
      </c>
      <c r="L61" s="263" t="str">
        <f t="shared" si="1"/>
        <v xml:space="preserve"> </v>
      </c>
      <c r="M61" s="262">
        <f t="shared" si="2"/>
        <v>0</v>
      </c>
      <c r="N61" s="264">
        <f t="shared" si="4"/>
        <v>0</v>
      </c>
      <c r="O61" s="256"/>
      <c r="P61" s="257"/>
      <c r="Q61" s="258"/>
    </row>
    <row r="62" spans="1:17" s="259" customFormat="1" ht="15.75">
      <c r="A62" s="254" t="str">
        <f t="shared" si="0"/>
        <v>Hide</v>
      </c>
      <c r="B62" s="261">
        <v>31</v>
      </c>
      <c r="C62" s="373"/>
      <c r="D62" s="373"/>
      <c r="E62" s="373"/>
      <c r="F62" s="373"/>
      <c r="G62" s="373"/>
      <c r="H62" s="374"/>
      <c r="I62" s="375"/>
      <c r="J62" s="376"/>
      <c r="K62" s="262">
        <f t="shared" si="3"/>
        <v>0</v>
      </c>
      <c r="L62" s="263" t="str">
        <f t="shared" si="1"/>
        <v xml:space="preserve"> </v>
      </c>
      <c r="M62" s="262">
        <f t="shared" si="2"/>
        <v>0</v>
      </c>
      <c r="N62" s="264">
        <f t="shared" si="4"/>
        <v>0</v>
      </c>
      <c r="O62" s="256"/>
      <c r="P62" s="257"/>
      <c r="Q62" s="258"/>
    </row>
    <row r="63" spans="1:17" s="259" customFormat="1" ht="15.75">
      <c r="A63" s="254" t="str">
        <f t="shared" si="0"/>
        <v>Hide</v>
      </c>
      <c r="B63" s="261">
        <v>32</v>
      </c>
      <c r="C63" s="373"/>
      <c r="D63" s="373"/>
      <c r="E63" s="373"/>
      <c r="F63" s="373"/>
      <c r="G63" s="373"/>
      <c r="H63" s="374"/>
      <c r="I63" s="375"/>
      <c r="J63" s="376"/>
      <c r="K63" s="262">
        <f t="shared" si="3"/>
        <v>0</v>
      </c>
      <c r="L63" s="263" t="str">
        <f t="shared" si="1"/>
        <v xml:space="preserve"> </v>
      </c>
      <c r="M63" s="262">
        <f t="shared" si="2"/>
        <v>0</v>
      </c>
      <c r="N63" s="264">
        <f t="shared" si="4"/>
        <v>0</v>
      </c>
      <c r="O63" s="256"/>
      <c r="P63" s="257"/>
      <c r="Q63" s="258"/>
    </row>
    <row r="64" spans="1:17" s="259" customFormat="1" ht="15.75">
      <c r="A64" s="254" t="str">
        <f t="shared" si="0"/>
        <v>Hide</v>
      </c>
      <c r="B64" s="261">
        <v>33</v>
      </c>
      <c r="C64" s="373"/>
      <c r="D64" s="373"/>
      <c r="E64" s="373"/>
      <c r="F64" s="373"/>
      <c r="G64" s="373"/>
      <c r="H64" s="374"/>
      <c r="I64" s="375"/>
      <c r="J64" s="376"/>
      <c r="K64" s="262">
        <f t="shared" si="3"/>
        <v>0</v>
      </c>
      <c r="L64" s="263" t="str">
        <f t="shared" si="1"/>
        <v xml:space="preserve"> </v>
      </c>
      <c r="M64" s="262">
        <f t="shared" si="2"/>
        <v>0</v>
      </c>
      <c r="N64" s="264">
        <f t="shared" si="4"/>
        <v>0</v>
      </c>
      <c r="O64" s="256"/>
      <c r="P64" s="257"/>
      <c r="Q64" s="258"/>
    </row>
    <row r="65" spans="1:17" s="259" customFormat="1" ht="15.75">
      <c r="A65" s="254" t="str">
        <f t="shared" si="0"/>
        <v>Hide</v>
      </c>
      <c r="B65" s="261">
        <v>34</v>
      </c>
      <c r="C65" s="373"/>
      <c r="D65" s="373"/>
      <c r="E65" s="373"/>
      <c r="F65" s="373"/>
      <c r="G65" s="373"/>
      <c r="H65" s="374"/>
      <c r="I65" s="375"/>
      <c r="J65" s="376"/>
      <c r="K65" s="262">
        <f t="shared" si="3"/>
        <v>0</v>
      </c>
      <c r="L65" s="263" t="str">
        <f t="shared" si="1"/>
        <v xml:space="preserve"> </v>
      </c>
      <c r="M65" s="262">
        <f t="shared" si="2"/>
        <v>0</v>
      </c>
      <c r="N65" s="264">
        <f t="shared" si="4"/>
        <v>0</v>
      </c>
      <c r="O65" s="256"/>
      <c r="P65" s="257"/>
      <c r="Q65" s="258"/>
    </row>
    <row r="66" spans="1:17" s="259" customFormat="1" ht="15.75">
      <c r="A66" s="254" t="str">
        <f t="shared" si="0"/>
        <v>Hide</v>
      </c>
      <c r="B66" s="261">
        <v>35</v>
      </c>
      <c r="C66" s="373"/>
      <c r="D66" s="373"/>
      <c r="E66" s="373"/>
      <c r="F66" s="373"/>
      <c r="G66" s="373"/>
      <c r="H66" s="374"/>
      <c r="I66" s="375"/>
      <c r="J66" s="376"/>
      <c r="K66" s="262">
        <f t="shared" si="3"/>
        <v>0</v>
      </c>
      <c r="L66" s="263" t="str">
        <f t="shared" si="1"/>
        <v xml:space="preserve"> </v>
      </c>
      <c r="M66" s="262">
        <f t="shared" si="2"/>
        <v>0</v>
      </c>
      <c r="N66" s="264">
        <f t="shared" si="4"/>
        <v>0</v>
      </c>
      <c r="O66" s="256"/>
      <c r="P66" s="257"/>
      <c r="Q66" s="258"/>
    </row>
    <row r="67" spans="1:17" s="259" customFormat="1" ht="15.75">
      <c r="A67" s="254" t="str">
        <f t="shared" si="0"/>
        <v>Hide</v>
      </c>
      <c r="B67" s="261">
        <v>36</v>
      </c>
      <c r="C67" s="373"/>
      <c r="D67" s="373"/>
      <c r="E67" s="373"/>
      <c r="F67" s="373"/>
      <c r="G67" s="373"/>
      <c r="H67" s="374"/>
      <c r="I67" s="375"/>
      <c r="J67" s="376"/>
      <c r="K67" s="262">
        <f t="shared" si="3"/>
        <v>0</v>
      </c>
      <c r="L67" s="263" t="str">
        <f t="shared" si="1"/>
        <v xml:space="preserve"> </v>
      </c>
      <c r="M67" s="262">
        <f t="shared" si="2"/>
        <v>0</v>
      </c>
      <c r="N67" s="264">
        <f t="shared" si="4"/>
        <v>0</v>
      </c>
      <c r="O67" s="256"/>
      <c r="P67" s="257"/>
      <c r="Q67" s="258"/>
    </row>
    <row r="68" spans="1:17" s="259" customFormat="1" ht="15.75">
      <c r="A68" s="254" t="str">
        <f t="shared" si="0"/>
        <v>Hide</v>
      </c>
      <c r="B68" s="261">
        <v>37</v>
      </c>
      <c r="C68" s="373"/>
      <c r="D68" s="373"/>
      <c r="E68" s="373"/>
      <c r="F68" s="373"/>
      <c r="G68" s="373"/>
      <c r="H68" s="374"/>
      <c r="I68" s="375"/>
      <c r="J68" s="376"/>
      <c r="K68" s="262">
        <f t="shared" si="3"/>
        <v>0</v>
      </c>
      <c r="L68" s="263" t="str">
        <f t="shared" si="1"/>
        <v xml:space="preserve"> </v>
      </c>
      <c r="M68" s="262">
        <f t="shared" si="2"/>
        <v>0</v>
      </c>
      <c r="N68" s="264">
        <f t="shared" si="4"/>
        <v>0</v>
      </c>
      <c r="O68" s="256"/>
      <c r="P68" s="257"/>
      <c r="Q68" s="258"/>
    </row>
    <row r="69" spans="1:17" s="259" customFormat="1" ht="15.75">
      <c r="A69" s="254" t="str">
        <f t="shared" si="0"/>
        <v>Hide</v>
      </c>
      <c r="B69" s="261">
        <v>38</v>
      </c>
      <c r="C69" s="373"/>
      <c r="D69" s="373"/>
      <c r="E69" s="373"/>
      <c r="F69" s="373"/>
      <c r="G69" s="373"/>
      <c r="H69" s="374"/>
      <c r="I69" s="375"/>
      <c r="J69" s="376"/>
      <c r="K69" s="262">
        <f t="shared" si="3"/>
        <v>0</v>
      </c>
      <c r="L69" s="263" t="str">
        <f t="shared" si="1"/>
        <v xml:space="preserve"> </v>
      </c>
      <c r="M69" s="262">
        <f t="shared" si="2"/>
        <v>0</v>
      </c>
      <c r="N69" s="264">
        <f t="shared" si="4"/>
        <v>0</v>
      </c>
      <c r="O69" s="256"/>
      <c r="P69" s="257"/>
      <c r="Q69" s="258"/>
    </row>
    <row r="70" spans="1:17" s="259" customFormat="1" ht="15.75">
      <c r="A70" s="254" t="str">
        <f t="shared" si="0"/>
        <v>Hide</v>
      </c>
      <c r="B70" s="261">
        <v>39</v>
      </c>
      <c r="C70" s="373"/>
      <c r="D70" s="373"/>
      <c r="E70" s="373"/>
      <c r="F70" s="373"/>
      <c r="G70" s="373"/>
      <c r="H70" s="374"/>
      <c r="I70" s="375"/>
      <c r="J70" s="376"/>
      <c r="K70" s="262">
        <f t="shared" si="3"/>
        <v>0</v>
      </c>
      <c r="L70" s="263" t="str">
        <f t="shared" si="1"/>
        <v xml:space="preserve"> </v>
      </c>
      <c r="M70" s="262">
        <f t="shared" si="2"/>
        <v>0</v>
      </c>
      <c r="N70" s="264">
        <f t="shared" si="4"/>
        <v>0</v>
      </c>
      <c r="O70" s="256"/>
      <c r="P70" s="257"/>
      <c r="Q70" s="258"/>
    </row>
    <row r="71" spans="1:17" s="259" customFormat="1" ht="15.75">
      <c r="A71" s="254" t="str">
        <f t="shared" si="0"/>
        <v>Hide</v>
      </c>
      <c r="B71" s="261">
        <v>40</v>
      </c>
      <c r="C71" s="373"/>
      <c r="D71" s="373"/>
      <c r="E71" s="373"/>
      <c r="F71" s="373"/>
      <c r="G71" s="373"/>
      <c r="H71" s="374"/>
      <c r="I71" s="375"/>
      <c r="J71" s="376"/>
      <c r="K71" s="262">
        <f t="shared" si="3"/>
        <v>0</v>
      </c>
      <c r="L71" s="263" t="str">
        <f t="shared" si="1"/>
        <v xml:space="preserve"> </v>
      </c>
      <c r="M71" s="262">
        <f t="shared" si="2"/>
        <v>0</v>
      </c>
      <c r="N71" s="264">
        <f t="shared" si="4"/>
        <v>0</v>
      </c>
      <c r="O71" s="256"/>
      <c r="P71" s="257"/>
      <c r="Q71" s="258"/>
    </row>
    <row r="72" spans="1:17" s="259" customFormat="1" ht="15.75">
      <c r="A72" s="254" t="str">
        <f t="shared" si="0"/>
        <v>Hide</v>
      </c>
      <c r="B72" s="261">
        <v>41</v>
      </c>
      <c r="C72" s="373"/>
      <c r="D72" s="373"/>
      <c r="E72" s="373"/>
      <c r="F72" s="373"/>
      <c r="G72" s="373"/>
      <c r="H72" s="374"/>
      <c r="I72" s="375"/>
      <c r="J72" s="376"/>
      <c r="K72" s="262">
        <f t="shared" si="3"/>
        <v>0</v>
      </c>
      <c r="L72" s="263" t="str">
        <f t="shared" si="1"/>
        <v xml:space="preserve"> </v>
      </c>
      <c r="M72" s="262">
        <f t="shared" si="2"/>
        <v>0</v>
      </c>
      <c r="N72" s="264">
        <f t="shared" si="4"/>
        <v>0</v>
      </c>
      <c r="O72" s="256"/>
      <c r="P72" s="257"/>
      <c r="Q72" s="258"/>
    </row>
    <row r="73" spans="1:17" s="259" customFormat="1" ht="15.75">
      <c r="A73" s="254" t="str">
        <f t="shared" si="0"/>
        <v>Hide</v>
      </c>
      <c r="B73" s="261">
        <v>42</v>
      </c>
      <c r="C73" s="373"/>
      <c r="D73" s="373"/>
      <c r="E73" s="373"/>
      <c r="F73" s="373"/>
      <c r="G73" s="373"/>
      <c r="H73" s="374"/>
      <c r="I73" s="375"/>
      <c r="J73" s="376"/>
      <c r="K73" s="262">
        <f t="shared" si="3"/>
        <v>0</v>
      </c>
      <c r="L73" s="263" t="str">
        <f t="shared" si="1"/>
        <v xml:space="preserve"> </v>
      </c>
      <c r="M73" s="262">
        <f t="shared" si="2"/>
        <v>0</v>
      </c>
      <c r="N73" s="264">
        <f t="shared" si="4"/>
        <v>0</v>
      </c>
      <c r="O73" s="256"/>
      <c r="P73" s="257"/>
      <c r="Q73" s="258"/>
    </row>
    <row r="74" spans="1:17" s="259" customFormat="1" ht="15.75">
      <c r="A74" s="254" t="str">
        <f t="shared" si="0"/>
        <v>Hide</v>
      </c>
      <c r="B74" s="261">
        <v>43</v>
      </c>
      <c r="C74" s="373"/>
      <c r="D74" s="373"/>
      <c r="E74" s="373"/>
      <c r="F74" s="373"/>
      <c r="G74" s="373"/>
      <c r="H74" s="374"/>
      <c r="I74" s="375"/>
      <c r="J74" s="376"/>
      <c r="K74" s="262">
        <f t="shared" si="3"/>
        <v>0</v>
      </c>
      <c r="L74" s="263" t="str">
        <f t="shared" si="1"/>
        <v xml:space="preserve"> </v>
      </c>
      <c r="M74" s="262">
        <f t="shared" si="2"/>
        <v>0</v>
      </c>
      <c r="N74" s="264">
        <f t="shared" si="4"/>
        <v>0</v>
      </c>
      <c r="O74" s="256"/>
      <c r="P74" s="257"/>
      <c r="Q74" s="258"/>
    </row>
    <row r="75" spans="1:17" s="259" customFormat="1" ht="15.75">
      <c r="A75" s="254" t="str">
        <f t="shared" si="0"/>
        <v>Hide</v>
      </c>
      <c r="B75" s="261">
        <v>44</v>
      </c>
      <c r="C75" s="373"/>
      <c r="D75" s="373"/>
      <c r="E75" s="373"/>
      <c r="F75" s="373"/>
      <c r="G75" s="373"/>
      <c r="H75" s="374"/>
      <c r="I75" s="375"/>
      <c r="J75" s="376"/>
      <c r="K75" s="262">
        <f t="shared" si="3"/>
        <v>0</v>
      </c>
      <c r="L75" s="263" t="str">
        <f t="shared" si="1"/>
        <v xml:space="preserve"> </v>
      </c>
      <c r="M75" s="262">
        <f t="shared" si="2"/>
        <v>0</v>
      </c>
      <c r="N75" s="264">
        <f t="shared" si="4"/>
        <v>0</v>
      </c>
      <c r="O75" s="256"/>
      <c r="P75" s="257"/>
      <c r="Q75" s="258"/>
    </row>
    <row r="76" spans="1:17" s="259" customFormat="1" ht="15.75">
      <c r="A76" s="254" t="str">
        <f t="shared" si="0"/>
        <v>Hide</v>
      </c>
      <c r="B76" s="261">
        <v>45</v>
      </c>
      <c r="C76" s="373"/>
      <c r="D76" s="373"/>
      <c r="E76" s="373"/>
      <c r="F76" s="373"/>
      <c r="G76" s="373"/>
      <c r="H76" s="374"/>
      <c r="I76" s="375"/>
      <c r="J76" s="376"/>
      <c r="K76" s="262">
        <f t="shared" si="3"/>
        <v>0</v>
      </c>
      <c r="L76" s="263" t="str">
        <f t="shared" si="1"/>
        <v xml:space="preserve"> </v>
      </c>
      <c r="M76" s="262">
        <f t="shared" si="2"/>
        <v>0</v>
      </c>
      <c r="N76" s="264">
        <f t="shared" si="4"/>
        <v>0</v>
      </c>
      <c r="O76" s="256"/>
      <c r="P76" s="257"/>
      <c r="Q76" s="258"/>
    </row>
    <row r="77" spans="1:17" s="259" customFormat="1" ht="15.75">
      <c r="A77" s="254" t="str">
        <f t="shared" si="0"/>
        <v>Hide</v>
      </c>
      <c r="B77" s="261">
        <v>46</v>
      </c>
      <c r="C77" s="373"/>
      <c r="D77" s="373"/>
      <c r="E77" s="373"/>
      <c r="F77" s="373"/>
      <c r="G77" s="373"/>
      <c r="H77" s="374"/>
      <c r="I77" s="375"/>
      <c r="J77" s="376"/>
      <c r="K77" s="262">
        <f t="shared" si="3"/>
        <v>0</v>
      </c>
      <c r="L77" s="263" t="str">
        <f t="shared" si="1"/>
        <v xml:space="preserve"> </v>
      </c>
      <c r="M77" s="262">
        <f t="shared" si="2"/>
        <v>0</v>
      </c>
      <c r="N77" s="264">
        <f t="shared" si="4"/>
        <v>0</v>
      </c>
      <c r="O77" s="256"/>
      <c r="P77" s="257"/>
      <c r="Q77" s="258"/>
    </row>
    <row r="78" spans="1:17" s="259" customFormat="1" ht="15.75">
      <c r="A78" s="254" t="str">
        <f t="shared" si="0"/>
        <v>Hide</v>
      </c>
      <c r="B78" s="261">
        <v>47</v>
      </c>
      <c r="C78" s="373"/>
      <c r="D78" s="373"/>
      <c r="E78" s="373"/>
      <c r="F78" s="373"/>
      <c r="G78" s="373"/>
      <c r="H78" s="374"/>
      <c r="I78" s="375"/>
      <c r="J78" s="376"/>
      <c r="K78" s="262">
        <f t="shared" si="3"/>
        <v>0</v>
      </c>
      <c r="L78" s="263" t="str">
        <f t="shared" si="1"/>
        <v xml:space="preserve"> </v>
      </c>
      <c r="M78" s="262">
        <f t="shared" si="2"/>
        <v>0</v>
      </c>
      <c r="N78" s="264">
        <f t="shared" si="4"/>
        <v>0</v>
      </c>
      <c r="O78" s="256"/>
      <c r="P78" s="257"/>
      <c r="Q78" s="258"/>
    </row>
    <row r="79" spans="1:17" s="259" customFormat="1" ht="15.75">
      <c r="A79" s="254" t="str">
        <f t="shared" si="0"/>
        <v>Hide</v>
      </c>
      <c r="B79" s="261">
        <v>48</v>
      </c>
      <c r="C79" s="373"/>
      <c r="D79" s="373"/>
      <c r="E79" s="373"/>
      <c r="F79" s="373"/>
      <c r="G79" s="373"/>
      <c r="H79" s="374"/>
      <c r="I79" s="375"/>
      <c r="J79" s="376"/>
      <c r="K79" s="262">
        <f t="shared" si="3"/>
        <v>0</v>
      </c>
      <c r="L79" s="263" t="str">
        <f t="shared" si="1"/>
        <v xml:space="preserve"> </v>
      </c>
      <c r="M79" s="262">
        <f t="shared" si="2"/>
        <v>0</v>
      </c>
      <c r="N79" s="264">
        <f t="shared" si="4"/>
        <v>0</v>
      </c>
      <c r="O79" s="256"/>
      <c r="P79" s="257"/>
      <c r="Q79" s="258"/>
    </row>
    <row r="80" spans="1:17" s="259" customFormat="1" ht="15.75">
      <c r="A80" s="254" t="str">
        <f t="shared" si="0"/>
        <v>Hide</v>
      </c>
      <c r="B80" s="261">
        <v>49</v>
      </c>
      <c r="C80" s="373"/>
      <c r="D80" s="373"/>
      <c r="E80" s="373"/>
      <c r="F80" s="373"/>
      <c r="G80" s="373"/>
      <c r="H80" s="374"/>
      <c r="I80" s="375"/>
      <c r="J80" s="376"/>
      <c r="K80" s="262">
        <f t="shared" si="3"/>
        <v>0</v>
      </c>
      <c r="L80" s="263" t="str">
        <f t="shared" si="1"/>
        <v xml:space="preserve"> </v>
      </c>
      <c r="M80" s="262">
        <f t="shared" si="2"/>
        <v>0</v>
      </c>
      <c r="N80" s="264">
        <f t="shared" si="4"/>
        <v>0</v>
      </c>
      <c r="O80" s="256"/>
      <c r="P80" s="257"/>
      <c r="Q80" s="258"/>
    </row>
    <row r="81" spans="1:17" s="259" customFormat="1" ht="15.75">
      <c r="A81" s="254" t="str">
        <f t="shared" si="0"/>
        <v>Hide</v>
      </c>
      <c r="B81" s="261">
        <v>50</v>
      </c>
      <c r="C81" s="373"/>
      <c r="D81" s="373"/>
      <c r="E81" s="373"/>
      <c r="F81" s="373"/>
      <c r="G81" s="373"/>
      <c r="H81" s="374"/>
      <c r="I81" s="375"/>
      <c r="J81" s="376"/>
      <c r="K81" s="262">
        <f t="shared" si="3"/>
        <v>0</v>
      </c>
      <c r="L81" s="263" t="str">
        <f t="shared" si="1"/>
        <v xml:space="preserve"> </v>
      </c>
      <c r="M81" s="262">
        <f t="shared" si="2"/>
        <v>0</v>
      </c>
      <c r="N81" s="264">
        <f t="shared" si="4"/>
        <v>0</v>
      </c>
      <c r="O81" s="256"/>
      <c r="P81" s="257"/>
      <c r="Q81" s="258"/>
    </row>
    <row r="82" spans="1:17" s="259" customFormat="1" ht="15.75">
      <c r="A82" s="254" t="str">
        <f t="shared" si="0"/>
        <v>Hide</v>
      </c>
      <c r="B82" s="261">
        <v>51</v>
      </c>
      <c r="C82" s="373"/>
      <c r="D82" s="373"/>
      <c r="E82" s="373"/>
      <c r="F82" s="373"/>
      <c r="G82" s="373"/>
      <c r="H82" s="374"/>
      <c r="I82" s="375"/>
      <c r="J82" s="376"/>
      <c r="K82" s="262">
        <f t="shared" si="3"/>
        <v>0</v>
      </c>
      <c r="L82" s="263" t="str">
        <f t="shared" si="1"/>
        <v xml:space="preserve"> </v>
      </c>
      <c r="M82" s="262">
        <f t="shared" si="2"/>
        <v>0</v>
      </c>
      <c r="N82" s="264">
        <f t="shared" si="4"/>
        <v>0</v>
      </c>
      <c r="O82" s="256"/>
      <c r="P82" s="257"/>
      <c r="Q82" s="258"/>
    </row>
    <row r="83" spans="1:17" s="259" customFormat="1" ht="15.75">
      <c r="A83" s="254" t="str">
        <f t="shared" si="0"/>
        <v>Hide</v>
      </c>
      <c r="B83" s="261">
        <v>52</v>
      </c>
      <c r="C83" s="373"/>
      <c r="D83" s="373"/>
      <c r="E83" s="373"/>
      <c r="F83" s="373"/>
      <c r="G83" s="373"/>
      <c r="H83" s="374"/>
      <c r="I83" s="375"/>
      <c r="J83" s="376"/>
      <c r="K83" s="262">
        <f t="shared" si="3"/>
        <v>0</v>
      </c>
      <c r="L83" s="263" t="str">
        <f t="shared" si="1"/>
        <v xml:space="preserve"> </v>
      </c>
      <c r="M83" s="262">
        <f t="shared" si="2"/>
        <v>0</v>
      </c>
      <c r="N83" s="264">
        <f t="shared" si="4"/>
        <v>0</v>
      </c>
      <c r="O83" s="256"/>
      <c r="P83" s="257"/>
      <c r="Q83" s="258"/>
    </row>
    <row r="84" spans="1:17" s="259" customFormat="1" ht="15.75">
      <c r="A84" s="254" t="str">
        <f t="shared" si="0"/>
        <v>Hide</v>
      </c>
      <c r="B84" s="261">
        <v>53</v>
      </c>
      <c r="C84" s="373"/>
      <c r="D84" s="373"/>
      <c r="E84" s="373"/>
      <c r="F84" s="373"/>
      <c r="G84" s="373"/>
      <c r="H84" s="374"/>
      <c r="I84" s="375"/>
      <c r="J84" s="376"/>
      <c r="K84" s="262">
        <f t="shared" si="3"/>
        <v>0</v>
      </c>
      <c r="L84" s="263" t="str">
        <f t="shared" si="1"/>
        <v xml:space="preserve"> </v>
      </c>
      <c r="M84" s="262">
        <f t="shared" si="2"/>
        <v>0</v>
      </c>
      <c r="N84" s="264">
        <f t="shared" si="4"/>
        <v>0</v>
      </c>
      <c r="O84" s="256"/>
      <c r="P84" s="257"/>
      <c r="Q84" s="258"/>
    </row>
    <row r="85" spans="1:17" s="259" customFormat="1" ht="15.75">
      <c r="A85" s="254" t="str">
        <f t="shared" si="0"/>
        <v>Hide</v>
      </c>
      <c r="B85" s="261">
        <v>54</v>
      </c>
      <c r="C85" s="373"/>
      <c r="D85" s="373"/>
      <c r="E85" s="373"/>
      <c r="F85" s="373"/>
      <c r="G85" s="373"/>
      <c r="H85" s="374"/>
      <c r="I85" s="375"/>
      <c r="J85" s="376"/>
      <c r="K85" s="262">
        <f t="shared" si="3"/>
        <v>0</v>
      </c>
      <c r="L85" s="263" t="str">
        <f t="shared" si="1"/>
        <v xml:space="preserve"> </v>
      </c>
      <c r="M85" s="262">
        <f t="shared" si="2"/>
        <v>0</v>
      </c>
      <c r="N85" s="264">
        <f t="shared" si="4"/>
        <v>0</v>
      </c>
      <c r="O85" s="256"/>
      <c r="P85" s="257"/>
      <c r="Q85" s="258"/>
    </row>
    <row r="86" spans="1:17" s="259" customFormat="1" ht="15.75">
      <c r="A86" s="254" t="str">
        <f t="shared" si="0"/>
        <v>Hide</v>
      </c>
      <c r="B86" s="261">
        <v>55</v>
      </c>
      <c r="C86" s="373"/>
      <c r="D86" s="373"/>
      <c r="E86" s="373"/>
      <c r="F86" s="373"/>
      <c r="G86" s="373"/>
      <c r="H86" s="374"/>
      <c r="I86" s="375"/>
      <c r="J86" s="376"/>
      <c r="K86" s="262">
        <f t="shared" si="3"/>
        <v>0</v>
      </c>
      <c r="L86" s="263" t="str">
        <f t="shared" si="1"/>
        <v xml:space="preserve"> </v>
      </c>
      <c r="M86" s="262">
        <f t="shared" si="2"/>
        <v>0</v>
      </c>
      <c r="N86" s="264">
        <f t="shared" si="4"/>
        <v>0</v>
      </c>
      <c r="O86" s="256"/>
      <c r="P86" s="257"/>
      <c r="Q86" s="258"/>
    </row>
    <row r="87" spans="1:17" s="259" customFormat="1" ht="15.75">
      <c r="A87" s="254" t="str">
        <f t="shared" si="0"/>
        <v>Hide</v>
      </c>
      <c r="B87" s="261">
        <v>56</v>
      </c>
      <c r="C87" s="373"/>
      <c r="D87" s="373"/>
      <c r="E87" s="373"/>
      <c r="F87" s="373"/>
      <c r="G87" s="373"/>
      <c r="H87" s="374"/>
      <c r="I87" s="375"/>
      <c r="J87" s="376"/>
      <c r="K87" s="262">
        <f t="shared" si="3"/>
        <v>0</v>
      </c>
      <c r="L87" s="263" t="str">
        <f t="shared" si="1"/>
        <v xml:space="preserve"> </v>
      </c>
      <c r="M87" s="262">
        <f t="shared" si="2"/>
        <v>0</v>
      </c>
      <c r="N87" s="264">
        <f t="shared" si="4"/>
        <v>0</v>
      </c>
      <c r="O87" s="256"/>
      <c r="P87" s="257"/>
      <c r="Q87" s="258"/>
    </row>
    <row r="88" spans="1:17" s="259" customFormat="1" ht="15.75">
      <c r="A88" s="254" t="str">
        <f t="shared" si="0"/>
        <v>Hide</v>
      </c>
      <c r="B88" s="261">
        <v>57</v>
      </c>
      <c r="C88" s="373"/>
      <c r="D88" s="373"/>
      <c r="E88" s="373"/>
      <c r="F88" s="373"/>
      <c r="G88" s="373"/>
      <c r="H88" s="374"/>
      <c r="I88" s="375"/>
      <c r="J88" s="376"/>
      <c r="K88" s="262">
        <f t="shared" si="3"/>
        <v>0</v>
      </c>
      <c r="L88" s="263" t="str">
        <f t="shared" si="1"/>
        <v xml:space="preserve"> </v>
      </c>
      <c r="M88" s="262">
        <f t="shared" si="2"/>
        <v>0</v>
      </c>
      <c r="N88" s="264">
        <f t="shared" si="4"/>
        <v>0</v>
      </c>
      <c r="O88" s="256"/>
      <c r="P88" s="257"/>
      <c r="Q88" s="258"/>
    </row>
    <row r="89" spans="1:17" s="259" customFormat="1" ht="15.75">
      <c r="A89" s="254" t="str">
        <f t="shared" si="0"/>
        <v>Hide</v>
      </c>
      <c r="B89" s="261">
        <v>58</v>
      </c>
      <c r="C89" s="373"/>
      <c r="D89" s="373"/>
      <c r="E89" s="373"/>
      <c r="F89" s="373"/>
      <c r="G89" s="373"/>
      <c r="H89" s="374"/>
      <c r="I89" s="375"/>
      <c r="J89" s="376"/>
      <c r="K89" s="262">
        <f t="shared" si="3"/>
        <v>0</v>
      </c>
      <c r="L89" s="263" t="str">
        <f t="shared" si="1"/>
        <v xml:space="preserve"> </v>
      </c>
      <c r="M89" s="262">
        <f t="shared" si="2"/>
        <v>0</v>
      </c>
      <c r="N89" s="264">
        <f t="shared" si="4"/>
        <v>0</v>
      </c>
      <c r="O89" s="256"/>
      <c r="P89" s="257"/>
      <c r="Q89" s="258"/>
    </row>
    <row r="90" spans="1:17" s="259" customFormat="1" ht="15.75">
      <c r="A90" s="254" t="str">
        <f t="shared" si="0"/>
        <v>Hide</v>
      </c>
      <c r="B90" s="261">
        <v>59</v>
      </c>
      <c r="C90" s="373"/>
      <c r="D90" s="373"/>
      <c r="E90" s="373"/>
      <c r="F90" s="373"/>
      <c r="G90" s="373"/>
      <c r="H90" s="374"/>
      <c r="I90" s="375"/>
      <c r="J90" s="376"/>
      <c r="K90" s="262">
        <f t="shared" si="3"/>
        <v>0</v>
      </c>
      <c r="L90" s="263" t="str">
        <f t="shared" si="1"/>
        <v xml:space="preserve"> </v>
      </c>
      <c r="M90" s="262">
        <f t="shared" si="2"/>
        <v>0</v>
      </c>
      <c r="N90" s="264">
        <f t="shared" si="4"/>
        <v>0</v>
      </c>
      <c r="O90" s="256"/>
      <c r="P90" s="257"/>
      <c r="Q90" s="258"/>
    </row>
    <row r="91" spans="1:17" s="259" customFormat="1" ht="15.75">
      <c r="A91" s="254" t="str">
        <f t="shared" si="0"/>
        <v>Hide</v>
      </c>
      <c r="B91" s="261">
        <v>60</v>
      </c>
      <c r="C91" s="373"/>
      <c r="D91" s="373"/>
      <c r="E91" s="373"/>
      <c r="F91" s="373"/>
      <c r="G91" s="373"/>
      <c r="H91" s="374"/>
      <c r="I91" s="375"/>
      <c r="J91" s="376"/>
      <c r="K91" s="262">
        <f t="shared" si="3"/>
        <v>0</v>
      </c>
      <c r="L91" s="263" t="str">
        <f t="shared" si="1"/>
        <v xml:space="preserve"> </v>
      </c>
      <c r="M91" s="262">
        <f t="shared" si="2"/>
        <v>0</v>
      </c>
      <c r="N91" s="264">
        <f t="shared" si="4"/>
        <v>0</v>
      </c>
      <c r="O91" s="256"/>
      <c r="P91" s="257"/>
      <c r="Q91" s="258"/>
    </row>
    <row r="92" spans="1:17" s="259" customFormat="1" ht="15.75">
      <c r="A92" s="254" t="str">
        <f t="shared" si="0"/>
        <v>Hide</v>
      </c>
      <c r="B92" s="261">
        <v>61</v>
      </c>
      <c r="C92" s="373"/>
      <c r="D92" s="373"/>
      <c r="E92" s="373"/>
      <c r="F92" s="373"/>
      <c r="G92" s="373"/>
      <c r="H92" s="374"/>
      <c r="I92" s="375"/>
      <c r="J92" s="376"/>
      <c r="K92" s="262">
        <f t="shared" si="3"/>
        <v>0</v>
      </c>
      <c r="L92" s="263" t="str">
        <f t="shared" si="1"/>
        <v xml:space="preserve"> </v>
      </c>
      <c r="M92" s="262">
        <f t="shared" si="2"/>
        <v>0</v>
      </c>
      <c r="N92" s="264">
        <f t="shared" si="4"/>
        <v>0</v>
      </c>
      <c r="O92" s="256"/>
      <c r="P92" s="257"/>
      <c r="Q92" s="258"/>
    </row>
    <row r="93" spans="1:17" s="259" customFormat="1" ht="15.75">
      <c r="A93" s="254" t="str">
        <f t="shared" si="0"/>
        <v>Hide</v>
      </c>
      <c r="B93" s="261">
        <v>62</v>
      </c>
      <c r="C93" s="373"/>
      <c r="D93" s="373"/>
      <c r="E93" s="373"/>
      <c r="F93" s="373"/>
      <c r="G93" s="373"/>
      <c r="H93" s="374"/>
      <c r="I93" s="375"/>
      <c r="J93" s="376"/>
      <c r="K93" s="262">
        <f t="shared" si="3"/>
        <v>0</v>
      </c>
      <c r="L93" s="263" t="str">
        <f t="shared" si="1"/>
        <v xml:space="preserve"> </v>
      </c>
      <c r="M93" s="262">
        <f t="shared" si="2"/>
        <v>0</v>
      </c>
      <c r="N93" s="264">
        <f t="shared" si="4"/>
        <v>0</v>
      </c>
      <c r="O93" s="256"/>
      <c r="P93" s="257"/>
      <c r="Q93" s="258"/>
    </row>
    <row r="94" spans="1:17" s="259" customFormat="1" ht="15.75">
      <c r="A94" s="254" t="str">
        <f t="shared" si="0"/>
        <v>Hide</v>
      </c>
      <c r="B94" s="261">
        <v>63</v>
      </c>
      <c r="C94" s="373"/>
      <c r="D94" s="373"/>
      <c r="E94" s="373"/>
      <c r="F94" s="373"/>
      <c r="G94" s="373"/>
      <c r="H94" s="374"/>
      <c r="I94" s="375"/>
      <c r="J94" s="376"/>
      <c r="K94" s="262">
        <f t="shared" si="3"/>
        <v>0</v>
      </c>
      <c r="L94" s="263" t="str">
        <f t="shared" si="1"/>
        <v xml:space="preserve"> </v>
      </c>
      <c r="M94" s="262">
        <f t="shared" si="2"/>
        <v>0</v>
      </c>
      <c r="N94" s="264">
        <f t="shared" si="4"/>
        <v>0</v>
      </c>
      <c r="O94" s="256"/>
      <c r="P94" s="257"/>
      <c r="Q94" s="258"/>
    </row>
    <row r="95" spans="1:17" s="259" customFormat="1" ht="15.75">
      <c r="A95" s="254" t="str">
        <f t="shared" si="0"/>
        <v>Hide</v>
      </c>
      <c r="B95" s="261">
        <v>64</v>
      </c>
      <c r="C95" s="373"/>
      <c r="D95" s="373"/>
      <c r="E95" s="373"/>
      <c r="F95" s="373"/>
      <c r="G95" s="373"/>
      <c r="H95" s="374"/>
      <c r="I95" s="375"/>
      <c r="J95" s="376"/>
      <c r="K95" s="262">
        <f t="shared" si="3"/>
        <v>0</v>
      </c>
      <c r="L95" s="263" t="str">
        <f t="shared" si="1"/>
        <v xml:space="preserve"> </v>
      </c>
      <c r="M95" s="262">
        <f t="shared" si="2"/>
        <v>0</v>
      </c>
      <c r="N95" s="264">
        <f t="shared" si="4"/>
        <v>0</v>
      </c>
      <c r="O95" s="256"/>
      <c r="P95" s="257"/>
      <c r="Q95" s="258"/>
    </row>
    <row r="96" spans="1:17" s="259" customFormat="1" ht="15.75">
      <c r="A96" s="254" t="str">
        <f t="shared" si="0"/>
        <v>Hide</v>
      </c>
      <c r="B96" s="261">
        <v>65</v>
      </c>
      <c r="C96" s="373"/>
      <c r="D96" s="373"/>
      <c r="E96" s="373"/>
      <c r="F96" s="373"/>
      <c r="G96" s="373"/>
      <c r="H96" s="374"/>
      <c r="I96" s="375"/>
      <c r="J96" s="376"/>
      <c r="K96" s="262">
        <f t="shared" si="3"/>
        <v>0</v>
      </c>
      <c r="L96" s="263" t="str">
        <f t="shared" si="1"/>
        <v xml:space="preserve"> </v>
      </c>
      <c r="M96" s="262">
        <f t="shared" si="2"/>
        <v>0</v>
      </c>
      <c r="N96" s="264">
        <f t="shared" si="4"/>
        <v>0</v>
      </c>
      <c r="O96" s="256"/>
      <c r="P96" s="257"/>
      <c r="Q96" s="258"/>
    </row>
    <row r="97" spans="1:17" s="259" customFormat="1" ht="15.75">
      <c r="A97" s="254" t="str">
        <f t="shared" ref="A97:A131" si="5">IF(OR(C97&lt;&gt;"",H97&lt;&gt;"",J97&lt;&gt;""),"Show","Hide")</f>
        <v>Hide</v>
      </c>
      <c r="B97" s="261">
        <v>66</v>
      </c>
      <c r="C97" s="373"/>
      <c r="D97" s="373"/>
      <c r="E97" s="373"/>
      <c r="F97" s="373"/>
      <c r="G97" s="373"/>
      <c r="H97" s="374"/>
      <c r="I97" s="375"/>
      <c r="J97" s="376"/>
      <c r="K97" s="262">
        <f t="shared" ref="K97:K131" si="6">IFERROR(J97/I97,0)</f>
        <v>0</v>
      </c>
      <c r="L97" s="263" t="str">
        <f t="shared" ref="L97:L131" si="7">IF(F97="No","None",IF(OR(H97="",J97="")," ",IF(AND(H97&lt;&gt;" ",J97&lt;&gt;" "),IF(AND(H97="Full Time",J97/I97&lt;=265.9),"Full",IF(AND(H97="Part Time",J97/I97&lt;=161.54),"Partial","None")))))</f>
        <v xml:space="preserve"> </v>
      </c>
      <c r="M97" s="262">
        <f t="shared" ref="M97:M130" si="8">IF(L97="Full",20,IF(L97="Partial",10,0))</f>
        <v>0</v>
      </c>
      <c r="N97" s="264">
        <f t="shared" si="4"/>
        <v>0</v>
      </c>
      <c r="O97" s="256"/>
      <c r="P97" s="257"/>
      <c r="Q97" s="258"/>
    </row>
    <row r="98" spans="1:17" s="259" customFormat="1" ht="15.75">
      <c r="A98" s="254" t="str">
        <f t="shared" si="5"/>
        <v>Hide</v>
      </c>
      <c r="B98" s="261">
        <v>67</v>
      </c>
      <c r="C98" s="373"/>
      <c r="D98" s="373"/>
      <c r="E98" s="373"/>
      <c r="F98" s="373"/>
      <c r="G98" s="373"/>
      <c r="H98" s="374"/>
      <c r="I98" s="375"/>
      <c r="J98" s="376"/>
      <c r="K98" s="262">
        <f t="shared" si="6"/>
        <v>0</v>
      </c>
      <c r="L98" s="263" t="str">
        <f t="shared" si="7"/>
        <v xml:space="preserve"> </v>
      </c>
      <c r="M98" s="262">
        <f t="shared" si="8"/>
        <v>0</v>
      </c>
      <c r="N98" s="264">
        <f t="shared" ref="N98:N131" si="9">M98*I98</f>
        <v>0</v>
      </c>
      <c r="O98" s="256"/>
      <c r="P98" s="257"/>
      <c r="Q98" s="258"/>
    </row>
    <row r="99" spans="1:17" s="259" customFormat="1" ht="15.75">
      <c r="A99" s="254" t="str">
        <f t="shared" si="5"/>
        <v>Hide</v>
      </c>
      <c r="B99" s="261">
        <v>68</v>
      </c>
      <c r="C99" s="373"/>
      <c r="D99" s="373"/>
      <c r="E99" s="373"/>
      <c r="F99" s="373"/>
      <c r="G99" s="373"/>
      <c r="H99" s="374"/>
      <c r="I99" s="375"/>
      <c r="J99" s="376"/>
      <c r="K99" s="262">
        <f t="shared" si="6"/>
        <v>0</v>
      </c>
      <c r="L99" s="263" t="str">
        <f t="shared" si="7"/>
        <v xml:space="preserve"> </v>
      </c>
      <c r="M99" s="262">
        <f t="shared" si="8"/>
        <v>0</v>
      </c>
      <c r="N99" s="264">
        <f t="shared" si="9"/>
        <v>0</v>
      </c>
      <c r="O99" s="256"/>
      <c r="P99" s="257"/>
      <c r="Q99" s="258"/>
    </row>
    <row r="100" spans="1:17" s="259" customFormat="1" ht="15.75">
      <c r="A100" s="254" t="str">
        <f t="shared" si="5"/>
        <v>Hide</v>
      </c>
      <c r="B100" s="261">
        <v>69</v>
      </c>
      <c r="C100" s="373"/>
      <c r="D100" s="373"/>
      <c r="E100" s="373"/>
      <c r="F100" s="373"/>
      <c r="G100" s="373"/>
      <c r="H100" s="374"/>
      <c r="I100" s="375"/>
      <c r="J100" s="376"/>
      <c r="K100" s="262">
        <f t="shared" si="6"/>
        <v>0</v>
      </c>
      <c r="L100" s="263" t="str">
        <f t="shared" si="7"/>
        <v xml:space="preserve"> </v>
      </c>
      <c r="M100" s="262">
        <f t="shared" si="8"/>
        <v>0</v>
      </c>
      <c r="N100" s="264">
        <f t="shared" si="9"/>
        <v>0</v>
      </c>
      <c r="O100" s="256"/>
      <c r="P100" s="257"/>
      <c r="Q100" s="258"/>
    </row>
    <row r="101" spans="1:17" s="259" customFormat="1" ht="15.75">
      <c r="A101" s="254" t="str">
        <f t="shared" si="5"/>
        <v>Hide</v>
      </c>
      <c r="B101" s="261">
        <v>70</v>
      </c>
      <c r="C101" s="373"/>
      <c r="D101" s="373"/>
      <c r="E101" s="373"/>
      <c r="F101" s="373"/>
      <c r="G101" s="373"/>
      <c r="H101" s="374"/>
      <c r="I101" s="375"/>
      <c r="J101" s="376"/>
      <c r="K101" s="262">
        <f t="shared" si="6"/>
        <v>0</v>
      </c>
      <c r="L101" s="263" t="str">
        <f t="shared" si="7"/>
        <v xml:space="preserve"> </v>
      </c>
      <c r="M101" s="262">
        <f t="shared" si="8"/>
        <v>0</v>
      </c>
      <c r="N101" s="264">
        <f t="shared" si="9"/>
        <v>0</v>
      </c>
      <c r="O101" s="256"/>
      <c r="P101" s="257"/>
      <c r="Q101" s="258"/>
    </row>
    <row r="102" spans="1:17" s="259" customFormat="1" ht="15.75">
      <c r="A102" s="254" t="str">
        <f t="shared" si="5"/>
        <v>Hide</v>
      </c>
      <c r="B102" s="261">
        <v>71</v>
      </c>
      <c r="C102" s="373"/>
      <c r="D102" s="373"/>
      <c r="E102" s="373"/>
      <c r="F102" s="373"/>
      <c r="G102" s="373"/>
      <c r="H102" s="374"/>
      <c r="I102" s="375"/>
      <c r="J102" s="376"/>
      <c r="K102" s="262">
        <f t="shared" si="6"/>
        <v>0</v>
      </c>
      <c r="L102" s="263" t="str">
        <f t="shared" si="7"/>
        <v xml:space="preserve"> </v>
      </c>
      <c r="M102" s="262">
        <f t="shared" si="8"/>
        <v>0</v>
      </c>
      <c r="N102" s="264">
        <f t="shared" si="9"/>
        <v>0</v>
      </c>
      <c r="O102" s="256"/>
      <c r="P102" s="257"/>
      <c r="Q102" s="258"/>
    </row>
    <row r="103" spans="1:17" s="259" customFormat="1" ht="15.75">
      <c r="A103" s="254" t="str">
        <f t="shared" si="5"/>
        <v>Hide</v>
      </c>
      <c r="B103" s="261">
        <v>72</v>
      </c>
      <c r="C103" s="373"/>
      <c r="D103" s="373"/>
      <c r="E103" s="373"/>
      <c r="F103" s="373"/>
      <c r="G103" s="373"/>
      <c r="H103" s="374"/>
      <c r="I103" s="375"/>
      <c r="J103" s="376"/>
      <c r="K103" s="262">
        <f t="shared" si="6"/>
        <v>0</v>
      </c>
      <c r="L103" s="263" t="str">
        <f t="shared" si="7"/>
        <v xml:space="preserve"> </v>
      </c>
      <c r="M103" s="262">
        <f t="shared" si="8"/>
        <v>0</v>
      </c>
      <c r="N103" s="264">
        <f t="shared" si="9"/>
        <v>0</v>
      </c>
      <c r="O103" s="256"/>
      <c r="P103" s="257"/>
      <c r="Q103" s="258"/>
    </row>
    <row r="104" spans="1:17" s="259" customFormat="1" ht="15.75">
      <c r="A104" s="254" t="str">
        <f t="shared" si="5"/>
        <v>Hide</v>
      </c>
      <c r="B104" s="261">
        <v>73</v>
      </c>
      <c r="C104" s="373"/>
      <c r="D104" s="373"/>
      <c r="E104" s="373"/>
      <c r="F104" s="373"/>
      <c r="G104" s="373"/>
      <c r="H104" s="374"/>
      <c r="I104" s="375"/>
      <c r="J104" s="376"/>
      <c r="K104" s="262">
        <f t="shared" si="6"/>
        <v>0</v>
      </c>
      <c r="L104" s="263" t="str">
        <f t="shared" si="7"/>
        <v xml:space="preserve"> </v>
      </c>
      <c r="M104" s="262">
        <f t="shared" si="8"/>
        <v>0</v>
      </c>
      <c r="N104" s="264">
        <f t="shared" si="9"/>
        <v>0</v>
      </c>
      <c r="O104" s="256"/>
      <c r="P104" s="257"/>
      <c r="Q104" s="258"/>
    </row>
    <row r="105" spans="1:17" s="259" customFormat="1" ht="15.75">
      <c r="A105" s="254" t="str">
        <f t="shared" si="5"/>
        <v>Hide</v>
      </c>
      <c r="B105" s="261">
        <v>74</v>
      </c>
      <c r="C105" s="373"/>
      <c r="D105" s="373"/>
      <c r="E105" s="373"/>
      <c r="F105" s="373"/>
      <c r="G105" s="373"/>
      <c r="H105" s="374"/>
      <c r="I105" s="375"/>
      <c r="J105" s="376"/>
      <c r="K105" s="262">
        <f t="shared" si="6"/>
        <v>0</v>
      </c>
      <c r="L105" s="263" t="str">
        <f t="shared" si="7"/>
        <v xml:space="preserve"> </v>
      </c>
      <c r="M105" s="262">
        <f t="shared" si="8"/>
        <v>0</v>
      </c>
      <c r="N105" s="264">
        <f t="shared" si="9"/>
        <v>0</v>
      </c>
      <c r="O105" s="256"/>
      <c r="P105" s="257"/>
      <c r="Q105" s="258"/>
    </row>
    <row r="106" spans="1:17" s="259" customFormat="1" ht="15.75">
      <c r="A106" s="254" t="str">
        <f t="shared" si="5"/>
        <v>Hide</v>
      </c>
      <c r="B106" s="261">
        <v>75</v>
      </c>
      <c r="C106" s="373"/>
      <c r="D106" s="373"/>
      <c r="E106" s="373"/>
      <c r="F106" s="373"/>
      <c r="G106" s="373"/>
      <c r="H106" s="374"/>
      <c r="I106" s="375"/>
      <c r="J106" s="376"/>
      <c r="K106" s="262">
        <f t="shared" si="6"/>
        <v>0</v>
      </c>
      <c r="L106" s="263" t="str">
        <f t="shared" si="7"/>
        <v xml:space="preserve"> </v>
      </c>
      <c r="M106" s="262">
        <f t="shared" si="8"/>
        <v>0</v>
      </c>
      <c r="N106" s="264">
        <f t="shared" si="9"/>
        <v>0</v>
      </c>
      <c r="O106" s="256"/>
      <c r="P106" s="257"/>
      <c r="Q106" s="258"/>
    </row>
    <row r="107" spans="1:17" s="259" customFormat="1" ht="15.75">
      <c r="A107" s="254" t="str">
        <f t="shared" si="5"/>
        <v>Hide</v>
      </c>
      <c r="B107" s="261">
        <v>76</v>
      </c>
      <c r="C107" s="373"/>
      <c r="D107" s="373"/>
      <c r="E107" s="373"/>
      <c r="F107" s="373"/>
      <c r="G107" s="373"/>
      <c r="H107" s="374"/>
      <c r="I107" s="375"/>
      <c r="J107" s="376"/>
      <c r="K107" s="262">
        <f t="shared" si="6"/>
        <v>0</v>
      </c>
      <c r="L107" s="263" t="str">
        <f t="shared" si="7"/>
        <v xml:space="preserve"> </v>
      </c>
      <c r="M107" s="262">
        <f t="shared" si="8"/>
        <v>0</v>
      </c>
      <c r="N107" s="264">
        <f t="shared" si="9"/>
        <v>0</v>
      </c>
      <c r="O107" s="256"/>
      <c r="P107" s="257"/>
      <c r="Q107" s="258"/>
    </row>
    <row r="108" spans="1:17" s="259" customFormat="1" ht="15.75">
      <c r="A108" s="254" t="str">
        <f t="shared" si="5"/>
        <v>Hide</v>
      </c>
      <c r="B108" s="261">
        <v>77</v>
      </c>
      <c r="C108" s="373"/>
      <c r="D108" s="373"/>
      <c r="E108" s="373"/>
      <c r="F108" s="373"/>
      <c r="G108" s="373"/>
      <c r="H108" s="374"/>
      <c r="I108" s="375"/>
      <c r="J108" s="376"/>
      <c r="K108" s="262">
        <f t="shared" si="6"/>
        <v>0</v>
      </c>
      <c r="L108" s="263" t="str">
        <f t="shared" si="7"/>
        <v xml:space="preserve"> </v>
      </c>
      <c r="M108" s="262">
        <f t="shared" si="8"/>
        <v>0</v>
      </c>
      <c r="N108" s="264">
        <f t="shared" si="9"/>
        <v>0</v>
      </c>
      <c r="O108" s="256"/>
      <c r="P108" s="257"/>
      <c r="Q108" s="258"/>
    </row>
    <row r="109" spans="1:17" s="259" customFormat="1" ht="15.75">
      <c r="A109" s="254" t="str">
        <f t="shared" si="5"/>
        <v>Hide</v>
      </c>
      <c r="B109" s="261">
        <v>78</v>
      </c>
      <c r="C109" s="373"/>
      <c r="D109" s="373"/>
      <c r="E109" s="373"/>
      <c r="F109" s="373"/>
      <c r="G109" s="373"/>
      <c r="H109" s="374"/>
      <c r="I109" s="375"/>
      <c r="J109" s="376"/>
      <c r="K109" s="262">
        <f t="shared" si="6"/>
        <v>0</v>
      </c>
      <c r="L109" s="263" t="str">
        <f t="shared" si="7"/>
        <v xml:space="preserve"> </v>
      </c>
      <c r="M109" s="262">
        <f t="shared" si="8"/>
        <v>0</v>
      </c>
      <c r="N109" s="264">
        <f t="shared" si="9"/>
        <v>0</v>
      </c>
      <c r="O109" s="256"/>
      <c r="P109" s="257"/>
      <c r="Q109" s="258"/>
    </row>
    <row r="110" spans="1:17" s="259" customFormat="1" ht="15.75">
      <c r="A110" s="254" t="str">
        <f t="shared" si="5"/>
        <v>Hide</v>
      </c>
      <c r="B110" s="261">
        <v>79</v>
      </c>
      <c r="C110" s="373"/>
      <c r="D110" s="373"/>
      <c r="E110" s="373"/>
      <c r="F110" s="373"/>
      <c r="G110" s="373"/>
      <c r="H110" s="374"/>
      <c r="I110" s="375"/>
      <c r="J110" s="376"/>
      <c r="K110" s="262">
        <f t="shared" si="6"/>
        <v>0</v>
      </c>
      <c r="L110" s="263" t="str">
        <f t="shared" si="7"/>
        <v xml:space="preserve"> </v>
      </c>
      <c r="M110" s="262">
        <f t="shared" si="8"/>
        <v>0</v>
      </c>
      <c r="N110" s="264">
        <f t="shared" si="9"/>
        <v>0</v>
      </c>
      <c r="O110" s="256"/>
      <c r="P110" s="257"/>
      <c r="Q110" s="258"/>
    </row>
    <row r="111" spans="1:17" s="259" customFormat="1" ht="15.75">
      <c r="A111" s="254" t="str">
        <f t="shared" si="5"/>
        <v>Hide</v>
      </c>
      <c r="B111" s="261">
        <v>80</v>
      </c>
      <c r="C111" s="373"/>
      <c r="D111" s="373"/>
      <c r="E111" s="373"/>
      <c r="F111" s="373"/>
      <c r="G111" s="373"/>
      <c r="H111" s="374"/>
      <c r="I111" s="375"/>
      <c r="J111" s="376"/>
      <c r="K111" s="262">
        <f t="shared" si="6"/>
        <v>0</v>
      </c>
      <c r="L111" s="263" t="str">
        <f t="shared" si="7"/>
        <v xml:space="preserve"> </v>
      </c>
      <c r="M111" s="262">
        <f t="shared" si="8"/>
        <v>0</v>
      </c>
      <c r="N111" s="264">
        <f t="shared" si="9"/>
        <v>0</v>
      </c>
      <c r="O111" s="256"/>
      <c r="P111" s="257"/>
      <c r="Q111" s="258"/>
    </row>
    <row r="112" spans="1:17" s="259" customFormat="1" ht="15.75">
      <c r="A112" s="254" t="str">
        <f t="shared" si="5"/>
        <v>Hide</v>
      </c>
      <c r="B112" s="261">
        <v>81</v>
      </c>
      <c r="C112" s="373"/>
      <c r="D112" s="373"/>
      <c r="E112" s="373"/>
      <c r="F112" s="373"/>
      <c r="G112" s="373"/>
      <c r="H112" s="374"/>
      <c r="I112" s="375"/>
      <c r="J112" s="376"/>
      <c r="K112" s="262">
        <f t="shared" si="6"/>
        <v>0</v>
      </c>
      <c r="L112" s="263" t="str">
        <f t="shared" si="7"/>
        <v xml:space="preserve"> </v>
      </c>
      <c r="M112" s="262">
        <f t="shared" si="8"/>
        <v>0</v>
      </c>
      <c r="N112" s="264">
        <f t="shared" si="9"/>
        <v>0</v>
      </c>
      <c r="O112" s="256"/>
      <c r="P112" s="257"/>
      <c r="Q112" s="258"/>
    </row>
    <row r="113" spans="1:17" s="259" customFormat="1" ht="15.75">
      <c r="A113" s="254" t="str">
        <f t="shared" si="5"/>
        <v>Hide</v>
      </c>
      <c r="B113" s="261">
        <v>82</v>
      </c>
      <c r="C113" s="373"/>
      <c r="D113" s="373"/>
      <c r="E113" s="373"/>
      <c r="F113" s="373"/>
      <c r="G113" s="373"/>
      <c r="H113" s="374"/>
      <c r="I113" s="375"/>
      <c r="J113" s="376"/>
      <c r="K113" s="262">
        <f t="shared" si="6"/>
        <v>0</v>
      </c>
      <c r="L113" s="263" t="str">
        <f t="shared" si="7"/>
        <v xml:space="preserve"> </v>
      </c>
      <c r="M113" s="262">
        <f t="shared" si="8"/>
        <v>0</v>
      </c>
      <c r="N113" s="264">
        <f t="shared" si="9"/>
        <v>0</v>
      </c>
      <c r="O113" s="256"/>
      <c r="P113" s="257"/>
      <c r="Q113" s="258"/>
    </row>
    <row r="114" spans="1:17" s="259" customFormat="1" ht="15.75">
      <c r="A114" s="254" t="str">
        <f t="shared" si="5"/>
        <v>Hide</v>
      </c>
      <c r="B114" s="261">
        <v>83</v>
      </c>
      <c r="C114" s="373"/>
      <c r="D114" s="373"/>
      <c r="E114" s="373"/>
      <c r="F114" s="373"/>
      <c r="G114" s="373"/>
      <c r="H114" s="374"/>
      <c r="I114" s="375"/>
      <c r="J114" s="376"/>
      <c r="K114" s="262">
        <f t="shared" si="6"/>
        <v>0</v>
      </c>
      <c r="L114" s="263" t="str">
        <f t="shared" si="7"/>
        <v xml:space="preserve"> </v>
      </c>
      <c r="M114" s="262">
        <f t="shared" si="8"/>
        <v>0</v>
      </c>
      <c r="N114" s="264">
        <f t="shared" si="9"/>
        <v>0</v>
      </c>
      <c r="O114" s="256"/>
      <c r="P114" s="257"/>
      <c r="Q114" s="258"/>
    </row>
    <row r="115" spans="1:17" s="259" customFormat="1" ht="15.75">
      <c r="A115" s="254" t="str">
        <f t="shared" si="5"/>
        <v>Hide</v>
      </c>
      <c r="B115" s="261">
        <v>84</v>
      </c>
      <c r="C115" s="373"/>
      <c r="D115" s="373"/>
      <c r="E115" s="373"/>
      <c r="F115" s="373"/>
      <c r="G115" s="373"/>
      <c r="H115" s="374"/>
      <c r="I115" s="375"/>
      <c r="J115" s="376"/>
      <c r="K115" s="262">
        <f t="shared" si="6"/>
        <v>0</v>
      </c>
      <c r="L115" s="263" t="str">
        <f t="shared" si="7"/>
        <v xml:space="preserve"> </v>
      </c>
      <c r="M115" s="262">
        <f t="shared" si="8"/>
        <v>0</v>
      </c>
      <c r="N115" s="264">
        <f t="shared" si="9"/>
        <v>0</v>
      </c>
      <c r="O115" s="256"/>
      <c r="P115" s="257"/>
      <c r="Q115" s="258"/>
    </row>
    <row r="116" spans="1:17" s="259" customFormat="1" ht="15.75">
      <c r="A116" s="254" t="str">
        <f t="shared" si="5"/>
        <v>Hide</v>
      </c>
      <c r="B116" s="261">
        <v>85</v>
      </c>
      <c r="C116" s="373"/>
      <c r="D116" s="373"/>
      <c r="E116" s="373"/>
      <c r="F116" s="373"/>
      <c r="G116" s="373"/>
      <c r="H116" s="374"/>
      <c r="I116" s="375"/>
      <c r="J116" s="376"/>
      <c r="K116" s="262">
        <f t="shared" si="6"/>
        <v>0</v>
      </c>
      <c r="L116" s="263" t="str">
        <f t="shared" si="7"/>
        <v xml:space="preserve"> </v>
      </c>
      <c r="M116" s="262">
        <f t="shared" si="8"/>
        <v>0</v>
      </c>
      <c r="N116" s="264">
        <f t="shared" si="9"/>
        <v>0</v>
      </c>
      <c r="O116" s="256"/>
      <c r="P116" s="257"/>
      <c r="Q116" s="258"/>
    </row>
    <row r="117" spans="1:17" s="259" customFormat="1" ht="15.75">
      <c r="A117" s="254" t="str">
        <f t="shared" si="5"/>
        <v>Hide</v>
      </c>
      <c r="B117" s="261">
        <v>86</v>
      </c>
      <c r="C117" s="373"/>
      <c r="D117" s="373"/>
      <c r="E117" s="373"/>
      <c r="F117" s="373"/>
      <c r="G117" s="373"/>
      <c r="H117" s="374"/>
      <c r="I117" s="375"/>
      <c r="J117" s="376"/>
      <c r="K117" s="262">
        <f t="shared" si="6"/>
        <v>0</v>
      </c>
      <c r="L117" s="263" t="str">
        <f t="shared" si="7"/>
        <v xml:space="preserve"> </v>
      </c>
      <c r="M117" s="262">
        <f t="shared" si="8"/>
        <v>0</v>
      </c>
      <c r="N117" s="264">
        <f t="shared" si="9"/>
        <v>0</v>
      </c>
      <c r="O117" s="256"/>
      <c r="P117" s="257"/>
      <c r="Q117" s="258"/>
    </row>
    <row r="118" spans="1:17" s="259" customFormat="1" ht="15.75">
      <c r="A118" s="254" t="str">
        <f t="shared" si="5"/>
        <v>Hide</v>
      </c>
      <c r="B118" s="261">
        <v>87</v>
      </c>
      <c r="C118" s="373"/>
      <c r="D118" s="373"/>
      <c r="E118" s="373"/>
      <c r="F118" s="373"/>
      <c r="G118" s="373"/>
      <c r="H118" s="374"/>
      <c r="I118" s="375"/>
      <c r="J118" s="376"/>
      <c r="K118" s="262">
        <f t="shared" si="6"/>
        <v>0</v>
      </c>
      <c r="L118" s="263" t="str">
        <f t="shared" si="7"/>
        <v xml:space="preserve"> </v>
      </c>
      <c r="M118" s="262">
        <f t="shared" si="8"/>
        <v>0</v>
      </c>
      <c r="N118" s="264">
        <f t="shared" si="9"/>
        <v>0</v>
      </c>
      <c r="O118" s="256"/>
      <c r="P118" s="257"/>
      <c r="Q118" s="258"/>
    </row>
    <row r="119" spans="1:17" s="259" customFormat="1" ht="15.75">
      <c r="A119" s="254" t="str">
        <f t="shared" si="5"/>
        <v>Hide</v>
      </c>
      <c r="B119" s="261">
        <v>88</v>
      </c>
      <c r="C119" s="373"/>
      <c r="D119" s="373"/>
      <c r="E119" s="373"/>
      <c r="F119" s="373"/>
      <c r="G119" s="373"/>
      <c r="H119" s="374"/>
      <c r="I119" s="375"/>
      <c r="J119" s="376"/>
      <c r="K119" s="262">
        <f t="shared" si="6"/>
        <v>0</v>
      </c>
      <c r="L119" s="263" t="str">
        <f t="shared" si="7"/>
        <v xml:space="preserve"> </v>
      </c>
      <c r="M119" s="262">
        <f t="shared" si="8"/>
        <v>0</v>
      </c>
      <c r="N119" s="264">
        <f t="shared" si="9"/>
        <v>0</v>
      </c>
      <c r="O119" s="256"/>
      <c r="P119" s="257"/>
      <c r="Q119" s="258"/>
    </row>
    <row r="120" spans="1:17" s="259" customFormat="1" ht="15.75">
      <c r="A120" s="254" t="str">
        <f t="shared" si="5"/>
        <v>Hide</v>
      </c>
      <c r="B120" s="261">
        <v>89</v>
      </c>
      <c r="C120" s="373"/>
      <c r="D120" s="373"/>
      <c r="E120" s="373"/>
      <c r="F120" s="373"/>
      <c r="G120" s="373"/>
      <c r="H120" s="374"/>
      <c r="I120" s="375"/>
      <c r="J120" s="376"/>
      <c r="K120" s="262">
        <f t="shared" si="6"/>
        <v>0</v>
      </c>
      <c r="L120" s="263" t="str">
        <f t="shared" si="7"/>
        <v xml:space="preserve"> </v>
      </c>
      <c r="M120" s="262">
        <f t="shared" si="8"/>
        <v>0</v>
      </c>
      <c r="N120" s="264">
        <f t="shared" si="9"/>
        <v>0</v>
      </c>
      <c r="O120" s="256"/>
      <c r="P120" s="257"/>
      <c r="Q120" s="258"/>
    </row>
    <row r="121" spans="1:17" s="259" customFormat="1" ht="15.75">
      <c r="A121" s="254" t="str">
        <f t="shared" si="5"/>
        <v>Hide</v>
      </c>
      <c r="B121" s="261">
        <v>90</v>
      </c>
      <c r="C121" s="373"/>
      <c r="D121" s="373"/>
      <c r="E121" s="373"/>
      <c r="F121" s="373"/>
      <c r="G121" s="373"/>
      <c r="H121" s="374"/>
      <c r="I121" s="375"/>
      <c r="J121" s="376"/>
      <c r="K121" s="262">
        <f t="shared" si="6"/>
        <v>0</v>
      </c>
      <c r="L121" s="263" t="str">
        <f t="shared" si="7"/>
        <v xml:space="preserve"> </v>
      </c>
      <c r="M121" s="262">
        <f t="shared" si="8"/>
        <v>0</v>
      </c>
      <c r="N121" s="264">
        <f t="shared" si="9"/>
        <v>0</v>
      </c>
      <c r="O121" s="256"/>
      <c r="P121" s="257"/>
      <c r="Q121" s="258"/>
    </row>
    <row r="122" spans="1:17" s="259" customFormat="1" ht="15.75">
      <c r="A122" s="254" t="str">
        <f t="shared" si="5"/>
        <v>Hide</v>
      </c>
      <c r="B122" s="261">
        <v>91</v>
      </c>
      <c r="C122" s="373"/>
      <c r="D122" s="373"/>
      <c r="E122" s="373"/>
      <c r="F122" s="373"/>
      <c r="G122" s="373"/>
      <c r="H122" s="374"/>
      <c r="I122" s="375"/>
      <c r="J122" s="376"/>
      <c r="K122" s="262">
        <f t="shared" si="6"/>
        <v>0</v>
      </c>
      <c r="L122" s="263" t="str">
        <f t="shared" si="7"/>
        <v xml:space="preserve"> </v>
      </c>
      <c r="M122" s="262">
        <f t="shared" si="8"/>
        <v>0</v>
      </c>
      <c r="N122" s="264">
        <f t="shared" si="9"/>
        <v>0</v>
      </c>
      <c r="O122" s="256"/>
      <c r="P122" s="257"/>
      <c r="Q122" s="258"/>
    </row>
    <row r="123" spans="1:17" s="259" customFormat="1" ht="15.75">
      <c r="A123" s="254" t="str">
        <f t="shared" si="5"/>
        <v>Hide</v>
      </c>
      <c r="B123" s="261">
        <v>92</v>
      </c>
      <c r="C123" s="373"/>
      <c r="D123" s="373"/>
      <c r="E123" s="373"/>
      <c r="F123" s="373"/>
      <c r="G123" s="373"/>
      <c r="H123" s="374"/>
      <c r="I123" s="375"/>
      <c r="J123" s="376"/>
      <c r="K123" s="262">
        <f t="shared" si="6"/>
        <v>0</v>
      </c>
      <c r="L123" s="263" t="str">
        <f t="shared" si="7"/>
        <v xml:space="preserve"> </v>
      </c>
      <c r="M123" s="262">
        <f t="shared" si="8"/>
        <v>0</v>
      </c>
      <c r="N123" s="264">
        <f t="shared" si="9"/>
        <v>0</v>
      </c>
      <c r="O123" s="256"/>
      <c r="P123" s="257"/>
      <c r="Q123" s="258"/>
    </row>
    <row r="124" spans="1:17" s="259" customFormat="1" ht="15.75">
      <c r="A124" s="254" t="str">
        <f t="shared" si="5"/>
        <v>Hide</v>
      </c>
      <c r="B124" s="261">
        <v>93</v>
      </c>
      <c r="C124" s="373"/>
      <c r="D124" s="373"/>
      <c r="E124" s="373"/>
      <c r="F124" s="373"/>
      <c r="G124" s="373"/>
      <c r="H124" s="374"/>
      <c r="I124" s="375"/>
      <c r="J124" s="376"/>
      <c r="K124" s="262">
        <f t="shared" si="6"/>
        <v>0</v>
      </c>
      <c r="L124" s="263" t="str">
        <f t="shared" si="7"/>
        <v xml:space="preserve"> </v>
      </c>
      <c r="M124" s="262">
        <f t="shared" si="8"/>
        <v>0</v>
      </c>
      <c r="N124" s="264">
        <f t="shared" si="9"/>
        <v>0</v>
      </c>
      <c r="O124" s="256"/>
      <c r="P124" s="257"/>
      <c r="Q124" s="258"/>
    </row>
    <row r="125" spans="1:17" s="259" customFormat="1" ht="15.75">
      <c r="A125" s="254" t="str">
        <f t="shared" si="5"/>
        <v>Hide</v>
      </c>
      <c r="B125" s="261">
        <v>94</v>
      </c>
      <c r="C125" s="373"/>
      <c r="D125" s="373"/>
      <c r="E125" s="373"/>
      <c r="F125" s="373"/>
      <c r="G125" s="373"/>
      <c r="H125" s="374"/>
      <c r="I125" s="375"/>
      <c r="J125" s="376"/>
      <c r="K125" s="262">
        <f t="shared" si="6"/>
        <v>0</v>
      </c>
      <c r="L125" s="263" t="str">
        <f t="shared" si="7"/>
        <v xml:space="preserve"> </v>
      </c>
      <c r="M125" s="262">
        <f t="shared" si="8"/>
        <v>0</v>
      </c>
      <c r="N125" s="264">
        <f t="shared" si="9"/>
        <v>0</v>
      </c>
      <c r="O125" s="256"/>
      <c r="P125" s="257"/>
      <c r="Q125" s="258"/>
    </row>
    <row r="126" spans="1:17" s="259" customFormat="1" ht="15.75">
      <c r="A126" s="254" t="str">
        <f t="shared" si="5"/>
        <v>Hide</v>
      </c>
      <c r="B126" s="261">
        <v>95</v>
      </c>
      <c r="C126" s="373"/>
      <c r="D126" s="373"/>
      <c r="E126" s="373"/>
      <c r="F126" s="373"/>
      <c r="G126" s="373"/>
      <c r="H126" s="374"/>
      <c r="I126" s="375"/>
      <c r="J126" s="376"/>
      <c r="K126" s="262">
        <f t="shared" si="6"/>
        <v>0</v>
      </c>
      <c r="L126" s="263" t="str">
        <f t="shared" si="7"/>
        <v xml:space="preserve"> </v>
      </c>
      <c r="M126" s="262">
        <f t="shared" si="8"/>
        <v>0</v>
      </c>
      <c r="N126" s="264">
        <f t="shared" si="9"/>
        <v>0</v>
      </c>
      <c r="O126" s="256"/>
      <c r="P126" s="257"/>
      <c r="Q126" s="258"/>
    </row>
    <row r="127" spans="1:17" s="259" customFormat="1" ht="15.75">
      <c r="A127" s="254" t="str">
        <f t="shared" si="5"/>
        <v>Hide</v>
      </c>
      <c r="B127" s="261">
        <v>96</v>
      </c>
      <c r="C127" s="373"/>
      <c r="D127" s="373"/>
      <c r="E127" s="373"/>
      <c r="F127" s="373"/>
      <c r="G127" s="373"/>
      <c r="H127" s="374"/>
      <c r="I127" s="375"/>
      <c r="J127" s="376"/>
      <c r="K127" s="262">
        <f t="shared" si="6"/>
        <v>0</v>
      </c>
      <c r="L127" s="263" t="str">
        <f t="shared" si="7"/>
        <v xml:space="preserve"> </v>
      </c>
      <c r="M127" s="262">
        <f t="shared" si="8"/>
        <v>0</v>
      </c>
      <c r="N127" s="264">
        <f t="shared" si="9"/>
        <v>0</v>
      </c>
      <c r="O127" s="256"/>
      <c r="P127" s="257"/>
      <c r="Q127" s="258"/>
    </row>
    <row r="128" spans="1:17" s="259" customFormat="1" ht="15.75">
      <c r="A128" s="254" t="str">
        <f t="shared" si="5"/>
        <v>Hide</v>
      </c>
      <c r="B128" s="261">
        <v>97</v>
      </c>
      <c r="C128" s="373"/>
      <c r="D128" s="373"/>
      <c r="E128" s="373"/>
      <c r="F128" s="373"/>
      <c r="G128" s="373"/>
      <c r="H128" s="374"/>
      <c r="I128" s="375"/>
      <c r="J128" s="376"/>
      <c r="K128" s="262">
        <f t="shared" si="6"/>
        <v>0</v>
      </c>
      <c r="L128" s="263" t="str">
        <f t="shared" si="7"/>
        <v xml:space="preserve"> </v>
      </c>
      <c r="M128" s="262">
        <f t="shared" si="8"/>
        <v>0</v>
      </c>
      <c r="N128" s="264">
        <f t="shared" si="9"/>
        <v>0</v>
      </c>
      <c r="O128" s="256"/>
      <c r="P128" s="257"/>
      <c r="Q128" s="258"/>
    </row>
    <row r="129" spans="1:17" s="259" customFormat="1" ht="15.75">
      <c r="A129" s="254" t="str">
        <f t="shared" si="5"/>
        <v>Hide</v>
      </c>
      <c r="B129" s="261">
        <v>98</v>
      </c>
      <c r="C129" s="373"/>
      <c r="D129" s="373"/>
      <c r="E129" s="373"/>
      <c r="F129" s="373"/>
      <c r="G129" s="373"/>
      <c r="H129" s="374"/>
      <c r="I129" s="375"/>
      <c r="J129" s="376"/>
      <c r="K129" s="262">
        <f t="shared" si="6"/>
        <v>0</v>
      </c>
      <c r="L129" s="263" t="str">
        <f t="shared" si="7"/>
        <v xml:space="preserve"> </v>
      </c>
      <c r="M129" s="262">
        <f t="shared" si="8"/>
        <v>0</v>
      </c>
      <c r="N129" s="264">
        <f t="shared" si="9"/>
        <v>0</v>
      </c>
      <c r="O129" s="256"/>
      <c r="P129" s="257"/>
      <c r="Q129" s="258"/>
    </row>
    <row r="130" spans="1:17" s="259" customFormat="1" ht="15.75">
      <c r="A130" s="254" t="str">
        <f t="shared" si="5"/>
        <v>Hide</v>
      </c>
      <c r="B130" s="261">
        <v>99</v>
      </c>
      <c r="C130" s="373"/>
      <c r="D130" s="373"/>
      <c r="E130" s="373"/>
      <c r="F130" s="373"/>
      <c r="G130" s="373"/>
      <c r="H130" s="374"/>
      <c r="I130" s="375"/>
      <c r="J130" s="376"/>
      <c r="K130" s="262">
        <f t="shared" si="6"/>
        <v>0</v>
      </c>
      <c r="L130" s="263" t="str">
        <f t="shared" si="7"/>
        <v xml:space="preserve"> </v>
      </c>
      <c r="M130" s="262">
        <f t="shared" si="8"/>
        <v>0</v>
      </c>
      <c r="N130" s="264">
        <f t="shared" si="9"/>
        <v>0</v>
      </c>
      <c r="O130" s="256"/>
      <c r="P130" s="257"/>
      <c r="Q130" s="258"/>
    </row>
    <row r="131" spans="1:17" s="259" customFormat="1" ht="15.75">
      <c r="A131" s="254" t="str">
        <f t="shared" si="5"/>
        <v>Hide</v>
      </c>
      <c r="B131" s="261">
        <v>100</v>
      </c>
      <c r="C131" s="373"/>
      <c r="D131" s="373"/>
      <c r="E131" s="373"/>
      <c r="F131" s="373"/>
      <c r="G131" s="373"/>
      <c r="H131" s="374"/>
      <c r="I131" s="375"/>
      <c r="J131" s="376"/>
      <c r="K131" s="266">
        <f t="shared" si="6"/>
        <v>0</v>
      </c>
      <c r="L131" s="263" t="str">
        <f t="shared" si="7"/>
        <v xml:space="preserve"> </v>
      </c>
      <c r="M131" s="262">
        <f>IF(L131="Full",20,IF(L131="Partial",10,0))</f>
        <v>0</v>
      </c>
      <c r="N131" s="267">
        <f t="shared" si="9"/>
        <v>0</v>
      </c>
      <c r="O131" s="256"/>
      <c r="P131" s="257"/>
      <c r="Q131" s="258"/>
    </row>
    <row r="132" spans="1:17" ht="18">
      <c r="A132" s="254"/>
      <c r="B132" s="268"/>
      <c r="C132" s="269"/>
      <c r="D132" s="269"/>
      <c r="E132" s="269"/>
      <c r="F132" s="269"/>
      <c r="G132" s="269"/>
      <c r="H132" s="270"/>
      <c r="I132" s="471" t="s">
        <v>206</v>
      </c>
      <c r="J132" s="472" t="s">
        <v>204</v>
      </c>
      <c r="K132" s="144"/>
      <c r="L132" s="473"/>
      <c r="M132" s="470">
        <f>COUNTIF(M32:M131,10)</f>
        <v>0</v>
      </c>
      <c r="N132" s="271">
        <f>SUMIF(M32:M131,10,N32:N131)</f>
        <v>0</v>
      </c>
      <c r="O132" s="22"/>
    </row>
    <row r="133" spans="1:17" ht="15.75">
      <c r="A133" s="254"/>
      <c r="B133" s="272"/>
      <c r="C133" s="273"/>
      <c r="D133" s="273"/>
      <c r="E133" s="273"/>
      <c r="F133" s="273"/>
      <c r="G133" s="273"/>
      <c r="H133" s="86"/>
      <c r="I133" s="86"/>
      <c r="J133" s="472" t="s">
        <v>205</v>
      </c>
      <c r="K133" s="144"/>
      <c r="L133" s="473"/>
      <c r="M133" s="470">
        <f>COUNTIF(M32:M131,20)</f>
        <v>0</v>
      </c>
      <c r="N133" s="271">
        <f>SUMIF(M32:M131,20,N32:N131)</f>
        <v>0</v>
      </c>
      <c r="O133" s="22"/>
    </row>
    <row r="134" spans="1:17" ht="15.75">
      <c r="A134" s="254"/>
      <c r="B134" s="272"/>
      <c r="C134" s="273"/>
      <c r="D134" s="273"/>
      <c r="E134" s="273"/>
      <c r="F134" s="273"/>
      <c r="G134" s="273"/>
      <c r="H134" s="86"/>
      <c r="I134" s="86"/>
      <c r="J134" s="472" t="s">
        <v>35</v>
      </c>
      <c r="K134" s="144"/>
      <c r="L134" s="473"/>
      <c r="M134" s="474">
        <f>SUM(M132:M133)</f>
        <v>0</v>
      </c>
      <c r="N134" s="271">
        <f>SUM(N132:N133)</f>
        <v>0</v>
      </c>
      <c r="O134" s="22"/>
    </row>
    <row r="135" spans="1:17" ht="15.75">
      <c r="A135" s="254"/>
      <c r="B135" s="272"/>
      <c r="C135" s="273"/>
      <c r="D135" s="273"/>
      <c r="E135" s="273"/>
      <c r="F135" s="273"/>
      <c r="G135" s="273"/>
      <c r="H135" s="86"/>
      <c r="I135" s="86"/>
      <c r="J135" s="465" t="s">
        <v>36</v>
      </c>
      <c r="K135" s="144"/>
      <c r="L135" s="473"/>
      <c r="M135" s="451"/>
      <c r="N135" s="271">
        <f>M134*50</f>
        <v>0</v>
      </c>
      <c r="O135" s="22"/>
    </row>
    <row r="136" spans="1:17" ht="15.75">
      <c r="A136" s="254"/>
      <c r="B136" s="274"/>
      <c r="C136" s="275"/>
      <c r="D136" s="275"/>
      <c r="E136" s="275"/>
      <c r="F136" s="275"/>
      <c r="G136" s="275"/>
      <c r="H136" s="276"/>
      <c r="I136" s="276"/>
      <c r="J136" s="466" t="s">
        <v>17</v>
      </c>
      <c r="K136" s="467"/>
      <c r="L136" s="468"/>
      <c r="M136" s="469"/>
      <c r="N136" s="277">
        <f>SUM(N134:N135)</f>
        <v>0</v>
      </c>
      <c r="O136" s="22"/>
    </row>
    <row r="137" spans="1:17" ht="15.75">
      <c r="A137" s="219"/>
      <c r="B137" s="235"/>
      <c r="C137" s="57"/>
      <c r="D137" s="57"/>
      <c r="E137" s="57"/>
      <c r="F137" s="57"/>
      <c r="G137" s="57"/>
      <c r="H137" s="57"/>
      <c r="I137" s="57"/>
      <c r="J137" s="235"/>
      <c r="K137" s="235"/>
      <c r="L137" s="227"/>
      <c r="M137" s="71"/>
      <c r="N137" s="273"/>
      <c r="O137" s="22"/>
    </row>
    <row r="138" spans="1:17" ht="9.6" customHeight="1">
      <c r="A138" s="219"/>
      <c r="B138" s="50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457"/>
      <c r="O138" s="22"/>
    </row>
    <row r="139" spans="1:17" ht="15.75">
      <c r="A139" s="219"/>
      <c r="B139" s="38"/>
      <c r="C139" s="70" t="s">
        <v>8</v>
      </c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458"/>
      <c r="O139" s="22"/>
    </row>
    <row r="140" spans="1:17" ht="8.65" customHeight="1">
      <c r="A140" s="219"/>
      <c r="B140" s="36"/>
      <c r="D140" s="278"/>
      <c r="E140" s="278"/>
      <c r="F140" s="278"/>
      <c r="G140" s="278"/>
      <c r="H140" s="278"/>
      <c r="I140" s="278"/>
      <c r="J140" s="278"/>
      <c r="K140" s="278"/>
      <c r="L140" s="278"/>
      <c r="M140" s="278"/>
      <c r="N140" s="464"/>
      <c r="O140" s="22"/>
      <c r="Q140" s="243"/>
    </row>
    <row r="141" spans="1:17" ht="15.75">
      <c r="A141" s="219"/>
      <c r="B141" s="36"/>
      <c r="C141" s="278" t="s">
        <v>230</v>
      </c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464"/>
      <c r="O141" s="22"/>
      <c r="Q141" s="243"/>
    </row>
    <row r="142" spans="1:17" ht="15.75">
      <c r="A142" s="219"/>
      <c r="B142" s="36"/>
      <c r="C142" s="72"/>
      <c r="D142" s="73"/>
      <c r="E142" s="449"/>
      <c r="F142" s="449"/>
      <c r="G142" s="449"/>
      <c r="H142" s="449"/>
      <c r="I142" s="449"/>
      <c r="J142" s="449"/>
      <c r="K142" s="135"/>
      <c r="L142" s="57"/>
      <c r="M142" s="450"/>
      <c r="N142" s="459"/>
      <c r="O142" s="22"/>
    </row>
    <row r="143" spans="1:17" ht="15.75">
      <c r="A143" s="219"/>
      <c r="B143" s="36"/>
      <c r="C143" s="453" t="s">
        <v>2</v>
      </c>
      <c r="D143" s="597"/>
      <c r="E143" s="597"/>
      <c r="F143" s="597"/>
      <c r="G143" s="597"/>
      <c r="I143" s="449"/>
      <c r="J143" s="449"/>
      <c r="K143" s="135"/>
      <c r="L143" s="57"/>
      <c r="M143" s="450"/>
      <c r="N143" s="460"/>
      <c r="O143" s="22"/>
    </row>
    <row r="144" spans="1:17" ht="15.75">
      <c r="A144" s="219"/>
      <c r="B144" s="36"/>
      <c r="C144" s="454" t="s">
        <v>5</v>
      </c>
      <c r="D144" s="597"/>
      <c r="E144" s="597"/>
      <c r="F144" s="597"/>
      <c r="G144" s="597"/>
      <c r="I144" s="449"/>
      <c r="J144" s="449"/>
      <c r="K144" s="449"/>
      <c r="L144" s="57"/>
      <c r="M144" s="57"/>
      <c r="N144" s="440"/>
      <c r="O144" s="22"/>
    </row>
    <row r="145" spans="1:15" ht="15.75">
      <c r="A145" s="219"/>
      <c r="B145" s="36"/>
      <c r="C145" s="454" t="s">
        <v>6</v>
      </c>
      <c r="D145" s="597"/>
      <c r="E145" s="597"/>
      <c r="F145" s="597"/>
      <c r="G145" s="597"/>
      <c r="I145" s="449"/>
      <c r="J145" s="449"/>
      <c r="K145" s="449"/>
      <c r="L145" s="135"/>
      <c r="M145" s="57"/>
      <c r="N145" s="440"/>
      <c r="O145" s="22"/>
    </row>
    <row r="146" spans="1:15" ht="15.75">
      <c r="A146" s="219"/>
      <c r="B146" s="461"/>
      <c r="C146" s="462"/>
      <c r="D146" s="202"/>
      <c r="E146" s="202"/>
      <c r="F146" s="202"/>
      <c r="G146" s="202"/>
      <c r="H146" s="202"/>
      <c r="I146" s="202"/>
      <c r="J146" s="202"/>
      <c r="K146" s="202"/>
      <c r="L146" s="202"/>
      <c r="M146" s="202"/>
      <c r="N146" s="463"/>
      <c r="O146" s="22"/>
    </row>
    <row r="147" spans="1:15" ht="15.75">
      <c r="A147" s="219"/>
      <c r="B147" s="455" t="s">
        <v>54</v>
      </c>
      <c r="C147" s="388"/>
      <c r="D147" s="388"/>
      <c r="E147" s="388"/>
      <c r="F147" s="388"/>
      <c r="G147" s="388"/>
      <c r="H147" s="388"/>
      <c r="I147" s="388"/>
      <c r="J147" s="388"/>
      <c r="K147" s="388"/>
      <c r="L147" s="456"/>
      <c r="M147" s="388"/>
      <c r="N147" s="391"/>
      <c r="O147" s="22"/>
    </row>
    <row r="148" spans="1:15" ht="15.75">
      <c r="A148" s="219"/>
      <c r="B148" s="386"/>
      <c r="C148" s="387" t="s">
        <v>16</v>
      </c>
      <c r="D148" s="387"/>
      <c r="E148" s="387"/>
      <c r="F148" s="387"/>
      <c r="G148" s="387"/>
      <c r="H148" s="387"/>
      <c r="I148" s="387"/>
      <c r="J148" s="388"/>
      <c r="K148" s="389" t="s">
        <v>135</v>
      </c>
      <c r="L148" s="389" t="s">
        <v>136</v>
      </c>
      <c r="M148" s="390" t="s">
        <v>137</v>
      </c>
      <c r="N148" s="391"/>
      <c r="O148" s="22"/>
    </row>
    <row r="149" spans="1:15" ht="15.75">
      <c r="A149" s="219"/>
      <c r="B149" s="386"/>
      <c r="C149" s="388" t="s">
        <v>101</v>
      </c>
      <c r="D149" s="388"/>
      <c r="E149" s="388"/>
      <c r="F149" s="388"/>
      <c r="G149" s="388"/>
      <c r="H149" s="388"/>
      <c r="I149" s="388"/>
      <c r="J149" s="388"/>
      <c r="K149" s="389"/>
      <c r="L149" s="392"/>
      <c r="M149" s="393"/>
      <c r="N149" s="391"/>
      <c r="O149" s="22"/>
    </row>
    <row r="150" spans="1:15" ht="15.75">
      <c r="A150" s="219"/>
      <c r="B150" s="394"/>
      <c r="C150" s="395"/>
      <c r="D150" s="395"/>
      <c r="E150" s="395"/>
      <c r="F150" s="395"/>
      <c r="G150" s="395"/>
      <c r="H150" s="395"/>
      <c r="I150" s="395"/>
      <c r="J150" s="395"/>
      <c r="K150" s="395"/>
      <c r="L150" s="396"/>
      <c r="M150" s="395"/>
      <c r="N150" s="397"/>
      <c r="O150" s="22"/>
    </row>
    <row r="151" spans="1:15" ht="15.75">
      <c r="A151" s="219"/>
      <c r="B151" s="235"/>
      <c r="C151" s="57"/>
      <c r="D151" s="57"/>
      <c r="E151" s="57"/>
      <c r="F151" s="57"/>
      <c r="G151" s="57"/>
      <c r="H151" s="57"/>
      <c r="I151" s="57"/>
      <c r="J151" s="57"/>
      <c r="K151" s="57"/>
      <c r="L151" s="227"/>
      <c r="M151" s="57"/>
      <c r="N151" s="57"/>
      <c r="O151" s="22"/>
    </row>
    <row r="152" spans="1:15" ht="15.75">
      <c r="A152" s="219"/>
      <c r="B152" s="398" t="s">
        <v>227</v>
      </c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279"/>
      <c r="O152" s="22"/>
    </row>
    <row r="153" spans="1:15" ht="15.75">
      <c r="A153" s="280"/>
      <c r="B153" s="281"/>
      <c r="C153" s="202"/>
      <c r="D153" s="202"/>
      <c r="E153" s="202"/>
      <c r="F153" s="202"/>
      <c r="G153" s="202"/>
      <c r="H153" s="202"/>
      <c r="I153" s="202"/>
      <c r="J153" s="281"/>
      <c r="K153" s="281"/>
      <c r="L153" s="282"/>
      <c r="M153" s="202"/>
      <c r="N153" s="202"/>
      <c r="O153" s="28"/>
    </row>
    <row r="154" spans="1:15" ht="15.75">
      <c r="A154" s="217"/>
      <c r="B154" s="283"/>
      <c r="C154" s="284"/>
      <c r="D154" s="284"/>
      <c r="E154" s="284"/>
      <c r="F154" s="284"/>
      <c r="G154" s="284"/>
      <c r="H154" s="217"/>
      <c r="I154" s="217"/>
      <c r="J154" s="283"/>
      <c r="K154" s="283"/>
      <c r="L154" s="285"/>
      <c r="M154" s="217"/>
      <c r="N154" s="217"/>
    </row>
    <row r="155" spans="1:15" ht="15.75">
      <c r="A155" s="217"/>
      <c r="B155" s="283"/>
      <c r="C155" s="286"/>
      <c r="D155" s="286"/>
      <c r="E155" s="286"/>
      <c r="F155" s="286"/>
      <c r="G155" s="286"/>
      <c r="H155" s="217"/>
      <c r="I155" s="217"/>
      <c r="J155" s="283"/>
      <c r="K155" s="283"/>
      <c r="L155" s="285"/>
      <c r="M155" s="217"/>
      <c r="N155" s="217"/>
    </row>
  </sheetData>
  <sheetProtection algorithmName="SHA-512" hashValue="BQ5Rk8SBCQpYrZXSyBK75rOete2zuCrh4wHBj/It7S/pNZwhD3grwRxvRb6uGF88Ozz0x+vIeKJ6xeIXRtKcUQ==" saltValue="dhMX0mWTZRNnVtOs1V3a+g==" spinCount="100000" sheet="1" formatColumns="0" formatRows="0" selectLockedCells="1" sort="0" autoFilter="0"/>
  <autoFilter ref="A31:N136" xr:uid="{00000000-0009-0000-0000-000004000000}"/>
  <dataConsolidate/>
  <mergeCells count="13">
    <mergeCell ref="D143:G143"/>
    <mergeCell ref="D144:G144"/>
    <mergeCell ref="D145:G145"/>
    <mergeCell ref="H12:J12"/>
    <mergeCell ref="H17:J17"/>
    <mergeCell ref="H18:J18"/>
    <mergeCell ref="H19:J19"/>
    <mergeCell ref="H10:J10"/>
    <mergeCell ref="H5:J5"/>
    <mergeCell ref="H6:J6"/>
    <mergeCell ref="H7:J7"/>
    <mergeCell ref="H8:J8"/>
    <mergeCell ref="H9:J9"/>
  </mergeCells>
  <conditionalFormatting sqref="H32:H131">
    <cfRule type="expression" dxfId="6" priority="8">
      <formula>AND($C32&lt;&gt;"",$H32="")</formula>
    </cfRule>
  </conditionalFormatting>
  <conditionalFormatting sqref="I32:I131">
    <cfRule type="expression" dxfId="5" priority="7">
      <formula>AND($C32&lt;&gt;"",$I32="")</formula>
    </cfRule>
  </conditionalFormatting>
  <conditionalFormatting sqref="J32:J131">
    <cfRule type="expression" dxfId="4" priority="6">
      <formula>AND($C32&lt;&gt;"",$J32="")</formula>
    </cfRule>
  </conditionalFormatting>
  <conditionalFormatting sqref="F32:G131">
    <cfRule type="expression" dxfId="3" priority="5">
      <formula>AND($C32&lt;&gt;"",$F32="")</formula>
    </cfRule>
  </conditionalFormatting>
  <conditionalFormatting sqref="D32:D131">
    <cfRule type="expression" dxfId="2" priority="4">
      <formula>AND($C32&lt;&gt;"",D32="")</formula>
    </cfRule>
  </conditionalFormatting>
  <conditionalFormatting sqref="E32:E33 E36:E131">
    <cfRule type="expression" dxfId="1" priority="3">
      <formula>AND($C32&lt;&gt;"",$D32="")</formula>
    </cfRule>
  </conditionalFormatting>
  <conditionalFormatting sqref="E34:E35">
    <cfRule type="expression" dxfId="0" priority="1">
      <formula>AND($C34&lt;&gt;"",$D34="")</formula>
    </cfRule>
  </conditionalFormatting>
  <dataValidations xWindow="1308" yWindow="527" count="10">
    <dataValidation type="list" allowBlank="1" showInputMessage="1" showErrorMessage="1" sqref="H7:J7" xr:uid="{00000000-0002-0000-0400-000000000000}">
      <formula1>"Non-Profit Operation, Profit Operation, Directly Operated"</formula1>
    </dataValidation>
    <dataValidation allowBlank="1" showInputMessage="1" showErrorMessage="1" prompt="Confirm (Yes/No) that services are provided to one child or more (excluding providers own children)." sqref="F30:G30" xr:uid="{00000000-0002-0000-0400-000002000000}"/>
    <dataValidation type="list" allowBlank="1" showInputMessage="1" showErrorMessage="1" sqref="F32:G131" xr:uid="{00000000-0002-0000-0400-000003000000}">
      <formula1>"Yes, No"</formula1>
    </dataValidation>
    <dataValidation type="list" operator="greaterThan" allowBlank="1" showInputMessage="1" showErrorMessage="1" sqref="H32:H131" xr:uid="{00000000-0002-0000-0400-000004000000}">
      <formula1>"Full Time, Part Time"</formula1>
    </dataValidation>
    <dataValidation allowBlank="1" showInputMessage="1" showErrorMessage="1" prompt="Provide the fees received for the year (Jan 1 - Dec 31, 2021), excluding prior year wage enhancement amounts." sqref="J30" xr:uid="{00000000-0002-0000-0400-000005000000}"/>
    <dataValidation allowBlank="1" showInputMessage="1" showErrorMessage="1" prompt="To determine eligibility: _x000a_If 6 hours or more a day of services are provided on average, then select Full Time._x000a_If less than 6 hours a day of services on average are provided, then select Part Time." sqref="H30" xr:uid="{00000000-0002-0000-0400-000006000000}"/>
    <dataValidation type="whole" operator="lessThan" allowBlank="1" showInputMessage="1" showErrorMessage="1" sqref="I32:I131" xr:uid="{00000000-0002-0000-0400-000007000000}">
      <formula1>366</formula1>
    </dataValidation>
    <dataValidation allowBlank="1" showInputMessage="1" showErrorMessage="1" prompt="Provide the # of days worked for the year (Jan 1 - Dec 31, 2021)." sqref="I30" xr:uid="{00000000-0002-0000-0400-000008000000}"/>
    <dataValidation operator="lessThanOrEqual" allowBlank="1" showInputMessage="1" showErrorMessage="1" sqref="J32:K131" xr:uid="{00000000-0002-0000-0400-000009000000}"/>
    <dataValidation type="list" allowBlank="1" showInputMessage="1" showErrorMessage="1" sqref="E32:E131" xr:uid="{00000000-0002-0000-0400-00000A000000}">
      <formula1>"Galbraith, Golfwood, Today's Family"</formula1>
    </dataValidation>
  </dataValidations>
  <pageMargins left="0" right="0" top="0" bottom="0" header="0.31496062992126" footer="0.31496062992126"/>
  <pageSetup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Instructions WEG Home Visitor</vt:lpstr>
      <vt:lpstr>Fee Stabilization</vt:lpstr>
      <vt:lpstr>WEG Home Visitor </vt:lpstr>
      <vt:lpstr>HCCEG Instructions</vt:lpstr>
      <vt:lpstr>HCCEG Application</vt:lpstr>
      <vt:lpstr>'HCCEG Application'!Print_Area</vt:lpstr>
      <vt:lpstr>'Instructions WEG Home Visitor'!Print_Area</vt:lpstr>
      <vt:lpstr>'WEG Home Visitor '!Print_Area</vt:lpstr>
    </vt:vector>
  </TitlesOfParts>
  <Company>MGS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Sparling, Laura A. (EDU)</dc:creator>
  <cp:lastModifiedBy>Pigorsch, Tracy</cp:lastModifiedBy>
  <cp:lastPrinted>2018-01-30T19:37:03Z</cp:lastPrinted>
  <dcterms:created xsi:type="dcterms:W3CDTF">2014-10-16T21:01:20Z</dcterms:created>
  <dcterms:modified xsi:type="dcterms:W3CDTF">2022-03-03T14:23:21Z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